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unajanite\Desktop\"/>
    </mc:Choice>
  </mc:AlternateContent>
  <xr:revisionPtr revIDLastSave="0" documentId="13_ncr:1_{F3C2B9CC-4BE7-4CD9-BC9D-CEBD8F20D6FF}" xr6:coauthVersionLast="47" xr6:coauthVersionMax="47" xr10:uidLastSave="{00000000-0000-0000-0000-000000000000}"/>
  <bookViews>
    <workbookView xWindow="3795" yWindow="1800" windowWidth="22560" windowHeight="13665" tabRatio="806" xr2:uid="{00000000-000D-0000-FFFF-FFFF00000000}"/>
  </bookViews>
  <sheets>
    <sheet name="ĒKA" sheetId="3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32" l="1"/>
  <c r="M14" i="32"/>
  <c r="T17" i="32"/>
  <c r="R17" i="32"/>
  <c r="W13" i="32"/>
  <c r="W12" i="32"/>
  <c r="V19" i="32"/>
  <c r="S17" i="32"/>
  <c r="V18" i="32"/>
  <c r="Q18" i="32"/>
  <c r="S19" i="32"/>
  <c r="T19" i="32" l="1"/>
  <c r="W3" i="32" s="1"/>
  <c r="U61" i="32"/>
  <c r="V61" i="32" s="1"/>
  <c r="U60" i="32"/>
  <c r="U59" i="32"/>
  <c r="V59" i="32" s="1"/>
  <c r="U58" i="32"/>
  <c r="U57" i="32"/>
  <c r="V57" i="32" s="1"/>
  <c r="U56" i="32"/>
  <c r="V56" i="32" s="1"/>
  <c r="U55" i="32"/>
  <c r="V55" i="32" s="1"/>
  <c r="U54" i="32"/>
  <c r="U53" i="32"/>
  <c r="V53" i="32" s="1"/>
  <c r="U52" i="32"/>
  <c r="U51" i="32"/>
  <c r="V51" i="32" s="1"/>
  <c r="U50" i="32"/>
  <c r="U49" i="32"/>
  <c r="V49" i="32" s="1"/>
  <c r="U48" i="32"/>
  <c r="V48" i="32" s="1"/>
  <c r="U47" i="32"/>
  <c r="V47" i="32" s="1"/>
  <c r="U46" i="32"/>
  <c r="U45" i="32"/>
  <c r="U44" i="32"/>
  <c r="U43" i="32"/>
  <c r="V43" i="32" s="1"/>
  <c r="U42" i="32"/>
  <c r="U41" i="32"/>
  <c r="V41" i="32" s="1"/>
  <c r="U40" i="32"/>
  <c r="V40" i="32" s="1"/>
  <c r="U39" i="32"/>
  <c r="V39" i="32" s="1"/>
  <c r="U38" i="32"/>
  <c r="V38" i="32" s="1"/>
  <c r="U37" i="32"/>
  <c r="V37" i="32" s="1"/>
  <c r="U36" i="32"/>
  <c r="U35" i="32"/>
  <c r="V35" i="32" s="1"/>
  <c r="U34" i="32"/>
  <c r="V34" i="32" s="1"/>
  <c r="U33" i="32"/>
  <c r="V33" i="32" s="1"/>
  <c r="U32" i="32"/>
  <c r="V32" i="32" s="1"/>
  <c r="U31" i="32"/>
  <c r="V31" i="32" s="1"/>
  <c r="U30" i="32"/>
  <c r="V30" i="32" s="1"/>
  <c r="U29" i="32"/>
  <c r="V29" i="32" s="1"/>
  <c r="U28" i="32"/>
  <c r="V28" i="32" s="1"/>
  <c r="U27" i="32"/>
  <c r="V27" i="32" s="1"/>
  <c r="U26" i="32"/>
  <c r="V26" i="32" s="1"/>
  <c r="U25" i="32"/>
  <c r="U24" i="32"/>
  <c r="U23" i="32"/>
  <c r="U22" i="32"/>
  <c r="V45" i="32"/>
  <c r="V17" i="32"/>
  <c r="W17" i="32" s="1"/>
  <c r="Q17" i="32"/>
  <c r="U5" i="32"/>
  <c r="U6" i="32"/>
  <c r="U7" i="32"/>
  <c r="U8" i="32"/>
  <c r="U4" i="32"/>
  <c r="W18" i="32"/>
  <c r="M12" i="32" l="1"/>
  <c r="W41" i="32"/>
  <c r="W30" i="32"/>
  <c r="W27" i="32"/>
  <c r="W31" i="32"/>
  <c r="W35" i="32"/>
  <c r="W39" i="32"/>
  <c r="W43" i="32"/>
  <c r="W47" i="32"/>
  <c r="W51" i="32"/>
  <c r="W55" i="32"/>
  <c r="W59" i="32"/>
  <c r="W40" i="32"/>
  <c r="W29" i="32"/>
  <c r="W57" i="32"/>
  <c r="W26" i="32"/>
  <c r="W45" i="32"/>
  <c r="W37" i="32"/>
  <c r="W33" i="32"/>
  <c r="W28" i="32"/>
  <c r="W48" i="32"/>
  <c r="W34" i="32"/>
  <c r="W56" i="32"/>
  <c r="W61" i="32"/>
  <c r="W53" i="32"/>
  <c r="W49" i="32"/>
  <c r="R18" i="32"/>
  <c r="W38" i="32"/>
  <c r="W32" i="32"/>
  <c r="V46" i="32"/>
  <c r="V54" i="32"/>
  <c r="V60" i="32"/>
  <c r="V52" i="32"/>
  <c r="V44" i="32"/>
  <c r="V36" i="32"/>
  <c r="V58" i="32"/>
  <c r="V50" i="32"/>
  <c r="V42" i="32"/>
  <c r="V22" i="32"/>
  <c r="W10" i="32"/>
  <c r="V25" i="32"/>
  <c r="V23" i="32"/>
  <c r="V24" i="32"/>
  <c r="W5" i="32"/>
  <c r="X12" i="32" l="1"/>
  <c r="W50" i="32"/>
  <c r="W36" i="32"/>
  <c r="W54" i="32"/>
  <c r="W42" i="32"/>
  <c r="W44" i="32"/>
  <c r="W46" i="32"/>
  <c r="W58" i="32"/>
  <c r="W60" i="32"/>
  <c r="W24" i="32"/>
  <c r="M10" i="32" s="1"/>
  <c r="W23" i="32"/>
  <c r="W52" i="32"/>
  <c r="W25" i="32"/>
  <c r="W22" i="32"/>
  <c r="W4" i="32"/>
  <c r="W7" i="32"/>
  <c r="W6" i="32"/>
  <c r="W8" i="32"/>
  <c r="W11" i="32"/>
  <c r="M17" i="32" l="1"/>
  <c r="W14" i="32"/>
  <c r="W15" i="32"/>
  <c r="X15" i="32" l="1"/>
</calcChain>
</file>

<file path=xl/sharedStrings.xml><?xml version="1.0" encoding="utf-8"?>
<sst xmlns="http://schemas.openxmlformats.org/spreadsheetml/2006/main" count="159" uniqueCount="85">
  <si>
    <t>Cenrāža punkts</t>
  </si>
  <si>
    <t>Cenrāža pakalpojuma/darba nosaukums</t>
  </si>
  <si>
    <t>Piemērotā cena (ar 50%), EUR</t>
  </si>
  <si>
    <t>Cena, EUR</t>
  </si>
  <si>
    <t>Summa</t>
  </si>
  <si>
    <t>1.2.1.</t>
  </si>
  <si>
    <t>1.2.2.</t>
  </si>
  <si>
    <t>telpas KU ar platību līdz 4,6 kv.m.</t>
  </si>
  <si>
    <t>telpas KU no 4,6 līdz 232 kv.m.</t>
  </si>
  <si>
    <t>telpas KU  ar platību lielāku par 232 kv.m.</t>
  </si>
  <si>
    <t>Nr.</t>
  </si>
  <si>
    <t>VZD sniegto maksas pakalpojumu cenrāža pakalpojuma/darba nosaukums</t>
  </si>
  <si>
    <t>Prognozētā summa, EUR</t>
  </si>
  <si>
    <t>1.</t>
  </si>
  <si>
    <t xml:space="preserve">Jaunu telpu grupu (piemēram, dzīvokļu) reģistrācija </t>
  </si>
  <si>
    <t>2.</t>
  </si>
  <si>
    <t>3.</t>
  </si>
  <si>
    <t>Ēku kadastrālā uzmērīšana vienkāršotā kārtībā</t>
  </si>
  <si>
    <t>4.</t>
  </si>
  <si>
    <t>Kadastrālās uzmērīšanas lieta</t>
  </si>
  <si>
    <t>Būvprojekts vai ēkas stāva plānu, kas sagatavots vektordatu – DGN vai DWG formātā</t>
  </si>
  <si>
    <t>Datu elektroniskā apstrāde</t>
  </si>
  <si>
    <t>Koeficients par pasūtījuma izpildi</t>
  </si>
  <si>
    <t>Reģistrācija</t>
  </si>
  <si>
    <t>Aktualizācija</t>
  </si>
  <si>
    <t>Lūdzu izdzēsiet ierakstu sarkanā krāsā kolonā " Daudzums"</t>
  </si>
  <si>
    <t xml:space="preserve">Prognozētā tāmes summa kopā (ar koeficentu)*,   EUR    </t>
  </si>
  <si>
    <t>ēkai</t>
  </si>
  <si>
    <t>TG</t>
  </si>
  <si>
    <t>Mērvienība</t>
  </si>
  <si>
    <t xml:space="preserve">* nav iekļauti:  </t>
  </si>
  <si>
    <t>kadastrālā uzmērīšana</t>
  </si>
  <si>
    <t>Izcenojums, EUR</t>
  </si>
  <si>
    <t>summa, EUR</t>
  </si>
  <si>
    <t>Ēkas Nr.1 apbūves laukums</t>
  </si>
  <si>
    <t>m2</t>
  </si>
  <si>
    <t>Telpas ar platību līdz 4,6 kv.m.</t>
  </si>
  <si>
    <t>telpu skaits</t>
  </si>
  <si>
    <t>Telpas ar platību no 4,6 līdz 232 kv.m.</t>
  </si>
  <si>
    <t>Telpas ar platību lielāku par 232 kv.m.</t>
  </si>
  <si>
    <t>Ēkas Nr.2 apbūves laukums</t>
  </si>
  <si>
    <t>* maksa par speciālista izbraukuma izdevumiem un informācijas izsniegšanas nodrošināšanu</t>
  </si>
  <si>
    <t xml:space="preserve">  Informācijai:</t>
  </si>
  <si>
    <t>Ēkas Nr.3 apbūves laukums</t>
  </si>
  <si>
    <t xml:space="preserve"> - Speciālista izbraukums uz objektu, kas atrodas līdz 45 kilometriem no Valsts </t>
  </si>
  <si>
    <t xml:space="preserve"> - Speciālista izbraukums uz objektu, kas atrodas tālāk par 45 kilometriem no Valsts </t>
  </si>
  <si>
    <t>Ēkas Nr.4 apbūves laukums</t>
  </si>
  <si>
    <t xml:space="preserve">https://www.vzd.gov.lv/lv/eku-vai-telpu-grupu-kadastrala-uzmerisana-vienkarsota-kartiba?utm_source=https%3A%2F%2Fwww.google.com%2F </t>
  </si>
  <si>
    <t xml:space="preserve">https://www.vzd.gov.lv/lv/pakalpojumi/BKU2 </t>
  </si>
  <si>
    <t xml:space="preserve">https://www.vzd.gov.lv/lv/BKUregna </t>
  </si>
  <si>
    <t>Ēkas Nr.5 apbūves laukums</t>
  </si>
  <si>
    <t>Ēkas Nr.6 apbūves laukums</t>
  </si>
  <si>
    <t>Ēkas Nr.7 apbūves laukums</t>
  </si>
  <si>
    <t>Ēka Nr.8 apbūves laukums</t>
  </si>
  <si>
    <t>Ēkas Nr.9 apbūves laukums</t>
  </si>
  <si>
    <t>Ēkas Nr.10 apbūves laukums</t>
  </si>
  <si>
    <t>2.1.</t>
  </si>
  <si>
    <t>nepieciešamās informācijas un dokumentu izvērtēšana</t>
  </si>
  <si>
    <t>ēkas KU ap. laukums ir &lt;= 152 kv.m.</t>
  </si>
  <si>
    <t>ēkas KU apbūves laukums ir lielāks par 152 kv.m.</t>
  </si>
  <si>
    <t>3.2.4.</t>
  </si>
  <si>
    <t>telpu grupa</t>
  </si>
  <si>
    <t>3.2.5.</t>
  </si>
  <si>
    <t>būve</t>
  </si>
  <si>
    <t>Informācija par vienu pieprasījuma objektu no informācijas sistēmām un arhīva dokumentiem</t>
  </si>
  <si>
    <t>19.</t>
  </si>
  <si>
    <t>Datu elektroniskā apstrāde un sagatavošana digitālā formā (telpu grupa)</t>
  </si>
  <si>
    <t xml:space="preserve">  zemes dienesta reģionālās nodaļas biroja - 26,15 EUR</t>
  </si>
  <si>
    <t xml:space="preserve">  zemes dienesta reģionālās nodaļas biroja - 52,82 EUR</t>
  </si>
  <si>
    <t>1.1.1.</t>
  </si>
  <si>
    <t>1.1.2.</t>
  </si>
  <si>
    <t>1.2.3.</t>
  </si>
  <si>
    <t>Ēkas kadastrālā uzmērīšana</t>
  </si>
  <si>
    <t>11.1.</t>
  </si>
  <si>
    <t>TG aktualizācijas----&gt;</t>
  </si>
  <si>
    <t>Objekta datu reģistrācija vai datu aktualizācija</t>
  </si>
  <si>
    <t>Ēku skaits</t>
  </si>
  <si>
    <t xml:space="preserve">Ēkas datu reģistrācija, aktualizācija </t>
  </si>
  <si>
    <r>
      <rPr>
        <b/>
        <sz val="10"/>
        <rFont val="Arial"/>
        <family val="2"/>
        <charset val="186"/>
      </rPr>
      <t>1.</t>
    </r>
    <r>
      <rPr>
        <sz val="10"/>
        <rFont val="Arial"/>
        <family val="2"/>
        <charset val="186"/>
      </rPr>
      <t xml:space="preserve"> Lai aprēķinātu aptuveno summu </t>
    </r>
    <r>
      <rPr>
        <b/>
        <u/>
        <sz val="10"/>
        <rFont val="Arial"/>
        <family val="2"/>
        <charset val="186"/>
      </rPr>
      <t>par ēkas kadastrālo uzmērīšanu</t>
    </r>
    <r>
      <rPr>
        <sz val="10"/>
        <rFont val="Arial"/>
        <family val="2"/>
        <charset val="186"/>
      </rPr>
      <t xml:space="preserve">, lūdzu norādiet ēku un telpu grupu (piemēram, dzīvokļu) skaitu   </t>
    </r>
  </si>
  <si>
    <t>1.1. Ievadiet vērtības</t>
  </si>
  <si>
    <r>
      <t xml:space="preserve">2. </t>
    </r>
    <r>
      <rPr>
        <b/>
        <u/>
        <sz val="12"/>
        <color rgb="FF87002F"/>
        <rFont val="Arial"/>
        <family val="2"/>
        <charset val="186"/>
      </rPr>
      <t xml:space="preserve">Aptuvens </t>
    </r>
    <r>
      <rPr>
        <b/>
        <sz val="12"/>
        <color rgb="FF87002F"/>
        <rFont val="Arial"/>
        <family val="2"/>
        <charset val="186"/>
      </rPr>
      <t>aprēķins par ēkas kadastrālo uzmērīšanu un ēkas datu reģistrāciju vai aktualizāciju</t>
    </r>
  </si>
  <si>
    <t>1.2. Ievadiet ēkas raksturojošos lielumus</t>
  </si>
  <si>
    <t>Ēkas kadastrālā uzmērīšana ar datu reģistrāciju Kadastrā</t>
  </si>
  <si>
    <t>Ēkau vai telpu grupu kadastrālā uzmērīšana vienkāršotā kārtībā</t>
  </si>
  <si>
    <t>Ēkas, telpu grupas kadastrālā uzmērīšana ar datu reģistrāciju Kadastrā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</si>
</sst>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#,##0.0"/>
    <numFmt numFmtId="166" formatCode="0.0"/>
    <numFmt numFmtId="167" formatCode="* #,##0.00;\-* #,##0.00;_-* &quot;-&quot;??_-;_-@_-"/>
    <numFmt numFmtId="168" formatCode="* #,##0;\-* #,##0;_-* &quot;-&quot;??_-;_-@_-"/>
  </numFmts>
  <fonts count="49" x14ac:knownFonts="1">
    <font>
      <sz val="11"/>
      <color theme="1"/>
      <name val="Calibri"/>
      <family val="2"/>
      <charset val="186"/>
      <scheme val="minor"/>
    </font>
    <font>
      <b/>
      <sz val="18"/>
      <name val="Arial"/>
      <family val="2"/>
      <charset val="186"/>
    </font>
    <font>
      <sz val="10"/>
      <name val="Arial"/>
      <family val="2"/>
      <charset val="186"/>
    </font>
    <font>
      <sz val="4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sz val="12"/>
      <name val="Arial"/>
      <family val="2"/>
      <charset val="186"/>
    </font>
    <font>
      <b/>
      <u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9"/>
      <color rgb="FF87002F"/>
      <name val="Arial"/>
      <family val="2"/>
      <charset val="186"/>
    </font>
    <font>
      <sz val="8"/>
      <color theme="1"/>
      <name val="Arial"/>
      <family val="2"/>
      <charset val="186"/>
    </font>
    <font>
      <sz val="2"/>
      <color theme="1"/>
      <name val="Arial"/>
      <family val="2"/>
      <charset val="186"/>
    </font>
    <font>
      <sz val="3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10"/>
      <color rgb="FF87002F"/>
      <name val="Arial"/>
      <family val="2"/>
      <charset val="186"/>
    </font>
    <font>
      <sz val="10"/>
      <color theme="1"/>
      <name val="Arial"/>
      <family val="2"/>
      <charset val="186"/>
    </font>
    <font>
      <sz val="4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i/>
      <sz val="8"/>
      <color theme="5" tint="-0.249977111117893"/>
      <name val="Arial"/>
      <family val="2"/>
      <charset val="186"/>
    </font>
    <font>
      <i/>
      <sz val="8"/>
      <color theme="6" tint="-0.249977111117893"/>
      <name val="Arial"/>
      <family val="2"/>
      <charset val="186"/>
    </font>
    <font>
      <sz val="14"/>
      <color theme="1"/>
      <name val="Arial"/>
      <family val="2"/>
      <charset val="186"/>
    </font>
    <font>
      <sz val="10"/>
      <color theme="1" tint="0.34998626667073579"/>
      <name val="Arial"/>
      <family val="2"/>
      <charset val="186"/>
    </font>
    <font>
      <sz val="11"/>
      <color rgb="FFFF0000"/>
      <name val="Arial"/>
      <family val="2"/>
      <charset val="186"/>
    </font>
    <font>
      <i/>
      <sz val="11"/>
      <color theme="1"/>
      <name val="Arial"/>
      <family val="2"/>
      <charset val="186"/>
    </font>
    <font>
      <sz val="8"/>
      <color rgb="FF87002F"/>
      <name val="Arial"/>
      <family val="2"/>
      <charset val="186"/>
    </font>
    <font>
      <sz val="8"/>
      <color theme="4" tint="-0.249977111117893"/>
      <name val="Arial"/>
      <family val="2"/>
      <charset val="186"/>
    </font>
    <font>
      <sz val="11"/>
      <color theme="0"/>
      <name val="Arial"/>
      <family val="2"/>
      <charset val="186"/>
    </font>
    <font>
      <b/>
      <sz val="9"/>
      <color theme="1" tint="0.34998626667073579"/>
      <name val="Arial"/>
      <family val="2"/>
      <charset val="186"/>
    </font>
    <font>
      <b/>
      <sz val="9"/>
      <color theme="0" tint="-0.499984740745262"/>
      <name val="Arial"/>
      <family val="2"/>
      <charset val="186"/>
    </font>
    <font>
      <sz val="9"/>
      <color theme="0" tint="-0.499984740745262"/>
      <name val="Arial"/>
      <family val="2"/>
      <charset val="186"/>
    </font>
    <font>
      <b/>
      <sz val="12"/>
      <color rgb="FF87002F"/>
      <name val="Arial"/>
      <family val="2"/>
      <charset val="186"/>
    </font>
    <font>
      <b/>
      <u/>
      <sz val="12"/>
      <color rgb="FF87002F"/>
      <name val="Arial"/>
      <family val="2"/>
      <charset val="186"/>
    </font>
    <font>
      <sz val="9"/>
      <color theme="8" tint="-0.499984740745262"/>
      <name val="Arial"/>
      <family val="2"/>
      <charset val="186"/>
    </font>
    <font>
      <sz val="8"/>
      <color theme="8" tint="-0.499984740745262"/>
      <name val="Arial"/>
      <family val="2"/>
      <charset val="186"/>
    </font>
    <font>
      <sz val="9"/>
      <color rgb="FFFF0000"/>
      <name val="Arial"/>
      <family val="2"/>
      <charset val="186"/>
    </font>
    <font>
      <i/>
      <u/>
      <sz val="9"/>
      <color rgb="FFFF0000"/>
      <name val="Arial"/>
      <family val="2"/>
      <charset val="186"/>
    </font>
    <font>
      <i/>
      <sz val="8"/>
      <color rgb="FFFF0000"/>
      <name val="Arial"/>
      <family val="2"/>
      <charset val="186"/>
    </font>
    <font>
      <b/>
      <sz val="9"/>
      <color theme="5" tint="-0.249977111117893"/>
      <name val="Arial"/>
      <family val="2"/>
      <charset val="186"/>
    </font>
    <font>
      <b/>
      <sz val="10"/>
      <color theme="5" tint="-0.249977111117893"/>
      <name val="Arial"/>
      <family val="2"/>
      <charset val="186"/>
    </font>
    <font>
      <sz val="10"/>
      <color theme="5" tint="-0.249977111117893"/>
      <name val="Arial"/>
      <family val="2"/>
      <charset val="186"/>
    </font>
    <font>
      <sz val="8"/>
      <color theme="6" tint="-0.249977111117893"/>
      <name val="Arial"/>
      <family val="2"/>
      <charset val="186"/>
    </font>
    <font>
      <i/>
      <sz val="10"/>
      <color theme="8" tint="0.39997558519241921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CCCC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E6E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6E6D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6C8C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5" tint="0.39988402966399123"/>
      </left>
      <right/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39985351115451523"/>
      </right>
      <top style="thin">
        <color theme="5" tint="0.59996337778862885"/>
      </top>
      <bottom style="thin">
        <color theme="5" tint="0.59996337778862885"/>
      </bottom>
      <diagonal/>
    </border>
    <border>
      <left style="medium">
        <color theme="5" tint="0.39988402966399123"/>
      </left>
      <right/>
      <top/>
      <bottom/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39994506668294322"/>
      </bottom>
      <diagonal/>
    </border>
    <border>
      <left style="thin">
        <color theme="5" tint="0.59996337778862885"/>
      </left>
      <right style="medium">
        <color theme="5" tint="0.39988402966399123"/>
      </right>
      <top style="thin">
        <color theme="5" tint="0.59996337778862885"/>
      </top>
      <bottom style="thin">
        <color theme="5" tint="0.39994506668294322"/>
      </bottom>
      <diagonal/>
    </border>
    <border>
      <left style="medium">
        <color theme="5" tint="0.39988402966399123"/>
      </left>
      <right/>
      <top/>
      <bottom style="thin">
        <color theme="5" tint="0.39994506668294322"/>
      </bottom>
      <diagonal/>
    </border>
    <border>
      <left/>
      <right/>
      <top/>
      <bottom style="thin">
        <color theme="5" tint="0.39994506668294322"/>
      </bottom>
      <diagonal/>
    </border>
    <border>
      <left style="medium">
        <color theme="5" tint="0.399914548173467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/>
      <right/>
      <top style="thick">
        <color theme="0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5" tint="0.39991454817346722"/>
      </left>
      <right/>
      <top style="thin">
        <color theme="5" tint="0.39994506668294322"/>
      </top>
      <bottom style="thin">
        <color theme="5" tint="0.39994506668294322"/>
      </bottom>
      <diagonal/>
    </border>
    <border>
      <left/>
      <right/>
      <top style="thin">
        <color theme="5" tint="0.39994506668294322"/>
      </top>
      <bottom style="thin">
        <color theme="5" tint="0.39994506668294322"/>
      </bottom>
      <diagonal/>
    </border>
    <border>
      <left/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medium">
        <color theme="5" tint="0.39988402966399123"/>
      </left>
      <right/>
      <top style="thin">
        <color theme="5" tint="0.39994506668294322"/>
      </top>
      <bottom style="thin">
        <color theme="5" tint="0.39994506668294322"/>
      </bottom>
      <diagonal/>
    </border>
    <border>
      <left/>
      <right style="thin">
        <color theme="5" tint="0.39985351115451523"/>
      </right>
      <top style="thin">
        <color theme="5" tint="0.39994506668294322"/>
      </top>
      <bottom style="thin">
        <color theme="5" tint="0.39994506668294322"/>
      </bottom>
      <diagonal/>
    </border>
    <border>
      <left/>
      <right style="medium">
        <color theme="5" tint="0.39988402966399123"/>
      </right>
      <top/>
      <bottom/>
      <diagonal/>
    </border>
    <border>
      <left style="medium">
        <color theme="5" tint="0.39988402966399123"/>
      </left>
      <right/>
      <top style="thin">
        <color theme="5" tint="0.59996337778862885"/>
      </top>
      <bottom/>
      <diagonal/>
    </border>
    <border>
      <left style="medium">
        <color theme="5" tint="0.39991454817346722"/>
      </left>
      <right/>
      <top/>
      <bottom style="thin">
        <color theme="5" tint="0.39994506668294322"/>
      </bottom>
      <diagonal/>
    </border>
    <border>
      <left/>
      <right style="medium">
        <color theme="5" tint="0.39991454817346722"/>
      </right>
      <top/>
      <bottom style="thin">
        <color theme="5" tint="0.39994506668294322"/>
      </bottom>
      <diagonal/>
    </border>
    <border>
      <left style="medium">
        <color theme="5" tint="0.39988402966399123"/>
      </left>
      <right style="thin">
        <color theme="5" tint="0.39985351115451523"/>
      </right>
      <top style="thin">
        <color theme="5" tint="0.39985351115451523"/>
      </top>
      <bottom style="thin">
        <color theme="5" tint="0.39985351115451523"/>
      </bottom>
      <diagonal/>
    </border>
    <border>
      <left style="thin">
        <color theme="5" tint="0.39985351115451523"/>
      </left>
      <right style="thin">
        <color theme="5" tint="0.39985351115451523"/>
      </right>
      <top style="thin">
        <color theme="5" tint="0.39985351115451523"/>
      </top>
      <bottom style="thin">
        <color theme="5" tint="0.39985351115451523"/>
      </bottom>
      <diagonal/>
    </border>
    <border>
      <left style="thin">
        <color theme="5" tint="0.39985351115451523"/>
      </left>
      <right style="medium">
        <color theme="5" tint="0.39988402966399123"/>
      </right>
      <top style="thin">
        <color theme="5" tint="0.39985351115451523"/>
      </top>
      <bottom style="thin">
        <color theme="5" tint="0.39985351115451523"/>
      </bottom>
      <diagonal/>
    </border>
  </borders>
  <cellStyleXfs count="5">
    <xf numFmtId="0" fontId="0" fillId="0" borderId="0"/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3" borderId="3" applyNumberFormat="0" applyAlignment="0" applyProtection="0"/>
    <xf numFmtId="0" fontId="13" fillId="0" borderId="0"/>
  </cellStyleXfs>
  <cellXfs count="175">
    <xf numFmtId="0" fontId="0" fillId="0" borderId="0" xfId="0"/>
    <xf numFmtId="0" fontId="15" fillId="0" borderId="0" xfId="0" applyFont="1"/>
    <xf numFmtId="0" fontId="16" fillId="0" borderId="4" xfId="0" applyFont="1" applyBorder="1" applyAlignment="1">
      <alignment horizontal="left" vertical="center" wrapText="1"/>
    </xf>
    <xf numFmtId="0" fontId="15" fillId="0" borderId="0" xfId="0" applyFont="1" applyFill="1"/>
    <xf numFmtId="0" fontId="17" fillId="0" borderId="0" xfId="0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15" fillId="0" borderId="0" xfId="0" applyFont="1" applyFill="1" applyBorder="1" applyAlignment="1" applyProtection="1">
      <alignment horizontal="right" indent="2"/>
      <protection locked="0"/>
    </xf>
    <xf numFmtId="0" fontId="18" fillId="0" borderId="0" xfId="0" applyFont="1" applyFill="1"/>
    <xf numFmtId="0" fontId="19" fillId="0" borderId="0" xfId="0" applyFont="1" applyFill="1"/>
    <xf numFmtId="0" fontId="1" fillId="0" borderId="0" xfId="0" applyFont="1" applyFill="1" applyBorder="1" applyAlignment="1"/>
    <xf numFmtId="0" fontId="4" fillId="0" borderId="8" xfId="0" applyFont="1" applyBorder="1" applyAlignment="1">
      <alignment horizontal="right" vertical="center"/>
    </xf>
    <xf numFmtId="167" fontId="16" fillId="0" borderId="10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 wrapText="1"/>
    </xf>
    <xf numFmtId="168" fontId="4" fillId="5" borderId="10" xfId="3" applyNumberFormat="1" applyFont="1" applyFill="1" applyBorder="1" applyAlignment="1" applyProtection="1">
      <alignment horizontal="right" vertical="center" indent="1"/>
      <protection locked="0"/>
    </xf>
    <xf numFmtId="167" fontId="21" fillId="4" borderId="16" xfId="0" applyNumberFormat="1" applyFont="1" applyFill="1" applyBorder="1" applyAlignment="1">
      <alignment horizontal="right" vertical="center" indent="1"/>
    </xf>
    <xf numFmtId="0" fontId="4" fillId="0" borderId="4" xfId="0" applyFont="1" applyBorder="1" applyAlignment="1">
      <alignment horizontal="left" vertical="center" indent="1"/>
    </xf>
    <xf numFmtId="49" fontId="21" fillId="4" borderId="18" xfId="0" applyNumberFormat="1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/>
    <xf numFmtId="0" fontId="17" fillId="0" borderId="0" xfId="0" applyFont="1" applyFill="1"/>
    <xf numFmtId="0" fontId="22" fillId="0" borderId="0" xfId="0" applyFont="1" applyFill="1"/>
    <xf numFmtId="0" fontId="20" fillId="0" borderId="8" xfId="0" applyFont="1" applyBorder="1" applyAlignment="1">
      <alignment horizontal="left"/>
    </xf>
    <xf numFmtId="0" fontId="23" fillId="0" borderId="0" xfId="0" applyFont="1" applyFill="1"/>
    <xf numFmtId="0" fontId="15" fillId="0" borderId="0" xfId="0" applyFont="1" applyFill="1" applyAlignment="1"/>
    <xf numFmtId="0" fontId="7" fillId="6" borderId="19" xfId="0" applyFont="1" applyFill="1" applyBorder="1" applyAlignment="1">
      <alignment horizontal="center" vertical="center" wrapText="1"/>
    </xf>
    <xf numFmtId="2" fontId="25" fillId="6" borderId="20" xfId="0" applyNumberFormat="1" applyFont="1" applyFill="1" applyBorder="1" applyAlignment="1">
      <alignment horizontal="center"/>
    </xf>
    <xf numFmtId="2" fontId="25" fillId="6" borderId="21" xfId="0" applyNumberFormat="1" applyFont="1" applyFill="1" applyBorder="1" applyAlignment="1">
      <alignment horizontal="center"/>
    </xf>
    <xf numFmtId="2" fontId="26" fillId="7" borderId="23" xfId="0" applyNumberFormat="1" applyFont="1" applyFill="1" applyBorder="1" applyAlignment="1">
      <alignment horizontal="center"/>
    </xf>
    <xf numFmtId="2" fontId="26" fillId="7" borderId="24" xfId="0" applyNumberFormat="1" applyFont="1" applyFill="1" applyBorder="1" applyAlignment="1">
      <alignment horizontal="center"/>
    </xf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/>
    </xf>
    <xf numFmtId="166" fontId="7" fillId="6" borderId="27" xfId="0" applyNumberFormat="1" applyFont="1" applyFill="1" applyBorder="1" applyAlignment="1">
      <alignment horizontal="center"/>
    </xf>
    <xf numFmtId="2" fontId="25" fillId="6" borderId="28" xfId="0" applyNumberFormat="1" applyFont="1" applyFill="1" applyBorder="1" applyAlignment="1">
      <alignment horizontal="center"/>
    </xf>
    <xf numFmtId="0" fontId="20" fillId="0" borderId="0" xfId="0" applyFont="1" applyFill="1"/>
    <xf numFmtId="0" fontId="20" fillId="0" borderId="0" xfId="0" applyFont="1"/>
    <xf numFmtId="0" fontId="22" fillId="0" borderId="0" xfId="0" applyFont="1" applyFill="1" applyAlignment="1">
      <alignment wrapText="1"/>
    </xf>
    <xf numFmtId="0" fontId="17" fillId="0" borderId="0" xfId="0" applyFont="1"/>
    <xf numFmtId="0" fontId="27" fillId="0" borderId="0" xfId="0" applyFont="1" applyFill="1"/>
    <xf numFmtId="0" fontId="29" fillId="0" borderId="0" xfId="0" applyFont="1" applyFill="1"/>
    <xf numFmtId="0" fontId="15" fillId="5" borderId="0" xfId="0" applyFont="1" applyFill="1"/>
    <xf numFmtId="0" fontId="30" fillId="5" borderId="0" xfId="0" applyFont="1" applyFill="1"/>
    <xf numFmtId="167" fontId="31" fillId="0" borderId="10" xfId="0" applyNumberFormat="1" applyFont="1" applyBorder="1" applyAlignment="1">
      <alignment horizontal="left" vertical="center"/>
    </xf>
    <xf numFmtId="167" fontId="2" fillId="0" borderId="0" xfId="0" applyNumberFormat="1" applyFont="1"/>
    <xf numFmtId="0" fontId="4" fillId="4" borderId="6" xfId="0" applyFont="1" applyFill="1" applyBorder="1" applyAlignment="1">
      <alignment vertical="center"/>
    </xf>
    <xf numFmtId="0" fontId="2" fillId="4" borderId="9" xfId="0" applyFont="1" applyFill="1" applyBorder="1"/>
    <xf numFmtId="0" fontId="2" fillId="4" borderId="7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/>
    <xf numFmtId="0" fontId="32" fillId="0" borderId="0" xfId="0" applyFont="1" applyAlignment="1">
      <alignment wrapText="1"/>
    </xf>
    <xf numFmtId="0" fontId="15" fillId="8" borderId="30" xfId="0" applyFont="1" applyFill="1" applyBorder="1" applyAlignment="1">
      <alignment horizontal="left" indent="2"/>
    </xf>
    <xf numFmtId="0" fontId="22" fillId="8" borderId="31" xfId="0" applyFont="1" applyFill="1" applyBorder="1"/>
    <xf numFmtId="0" fontId="15" fillId="5" borderId="7" xfId="0" applyFont="1" applyFill="1" applyBorder="1" applyAlignment="1" applyProtection="1">
      <alignment horizontal="center"/>
      <protection locked="0"/>
    </xf>
    <xf numFmtId="165" fontId="24" fillId="0" borderId="0" xfId="0" applyNumberFormat="1" applyFont="1" applyAlignment="1">
      <alignment vertical="top"/>
    </xf>
    <xf numFmtId="0" fontId="33" fillId="0" borderId="0" xfId="0" applyFont="1"/>
    <xf numFmtId="0" fontId="28" fillId="0" borderId="5" xfId="0" applyFont="1" applyBorder="1" applyAlignment="1">
      <alignment vertical="top"/>
    </xf>
    <xf numFmtId="0" fontId="20" fillId="0" borderId="5" xfId="0" applyFont="1" applyBorder="1" applyAlignment="1">
      <alignment vertical="top"/>
    </xf>
    <xf numFmtId="3" fontId="34" fillId="0" borderId="0" xfId="0" applyNumberFormat="1" applyFont="1" applyAlignment="1">
      <alignment horizontal="left" vertical="center"/>
    </xf>
    <xf numFmtId="3" fontId="3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 applyProtection="1">
      <alignment horizontal="center" vertical="center"/>
      <protection locked="0"/>
    </xf>
    <xf numFmtId="3" fontId="36" fillId="0" borderId="0" xfId="0" applyNumberFormat="1" applyFont="1" applyAlignment="1">
      <alignment horizontal="left" vertical="center"/>
    </xf>
    <xf numFmtId="3" fontId="36" fillId="0" borderId="0" xfId="0" applyNumberFormat="1" applyFont="1" applyAlignment="1">
      <alignment horizontal="center" vertical="center"/>
    </xf>
    <xf numFmtId="3" fontId="5" fillId="0" borderId="0" xfId="0" applyNumberFormat="1" applyFont="1" applyAlignment="1" applyProtection="1">
      <alignment horizontal="center" vertical="center"/>
      <protection locked="0"/>
    </xf>
    <xf numFmtId="3" fontId="34" fillId="0" borderId="29" xfId="0" applyNumberFormat="1" applyFont="1" applyBorder="1" applyAlignment="1">
      <alignment horizontal="left" vertical="center"/>
    </xf>
    <xf numFmtId="3" fontId="35" fillId="0" borderId="29" xfId="0" applyNumberFormat="1" applyFont="1" applyBorder="1" applyAlignment="1">
      <alignment horizontal="center" vertical="center"/>
    </xf>
    <xf numFmtId="164" fontId="20" fillId="0" borderId="0" xfId="0" applyNumberFormat="1" applyFont="1" applyFill="1"/>
    <xf numFmtId="167" fontId="16" fillId="9" borderId="10" xfId="0" applyNumberFormat="1" applyFont="1" applyFill="1" applyBorder="1" applyAlignment="1">
      <alignment horizontal="left" vertical="center"/>
    </xf>
    <xf numFmtId="167" fontId="16" fillId="0" borderId="0" xfId="0" applyNumberFormat="1" applyFont="1" applyFill="1" applyBorder="1" applyAlignment="1">
      <alignment horizontal="left" vertical="center"/>
    </xf>
    <xf numFmtId="167" fontId="31" fillId="0" borderId="10" xfId="0" applyNumberFormat="1" applyFont="1" applyFill="1" applyBorder="1" applyAlignment="1">
      <alignment horizontal="left" vertical="center"/>
    </xf>
    <xf numFmtId="167" fontId="16" fillId="11" borderId="10" xfId="0" applyNumberFormat="1" applyFont="1" applyFill="1" applyBorder="1" applyAlignment="1">
      <alignment horizontal="left" vertical="center"/>
    </xf>
    <xf numFmtId="0" fontId="39" fillId="0" borderId="4" xfId="0" applyFont="1" applyBorder="1" applyAlignment="1">
      <alignment horizontal="left" vertical="center" wrapText="1"/>
    </xf>
    <xf numFmtId="0" fontId="39" fillId="0" borderId="11" xfId="0" applyFont="1" applyBorder="1" applyAlignment="1">
      <alignment horizontal="left" vertical="center"/>
    </xf>
    <xf numFmtId="167" fontId="40" fillId="0" borderId="10" xfId="0" applyNumberFormat="1" applyFont="1" applyBorder="1" applyAlignment="1">
      <alignment horizontal="left" vertical="center"/>
    </xf>
    <xf numFmtId="167" fontId="39" fillId="0" borderId="10" xfId="0" applyNumberFormat="1" applyFont="1" applyFill="1" applyBorder="1" applyAlignment="1">
      <alignment horizontal="left" vertical="center"/>
    </xf>
    <xf numFmtId="0" fontId="39" fillId="0" borderId="11" xfId="0" applyFont="1" applyFill="1" applyBorder="1" applyAlignment="1">
      <alignment horizontal="left" vertical="center"/>
    </xf>
    <xf numFmtId="167" fontId="40" fillId="0" borderId="10" xfId="0" applyNumberFormat="1" applyFont="1" applyFill="1" applyBorder="1" applyAlignment="1">
      <alignment horizontal="left" vertical="center"/>
    </xf>
    <xf numFmtId="14" fontId="39" fillId="0" borderId="4" xfId="0" applyNumberFormat="1" applyFont="1" applyBorder="1" applyAlignment="1">
      <alignment horizontal="left" vertical="center" wrapText="1"/>
    </xf>
    <xf numFmtId="0" fontId="39" fillId="0" borderId="8" xfId="0" applyFont="1" applyBorder="1" applyAlignment="1">
      <alignment horizontal="left"/>
    </xf>
    <xf numFmtId="0" fontId="39" fillId="0" borderId="8" xfId="0" applyFont="1" applyFill="1" applyBorder="1" applyAlignment="1">
      <alignment horizontal="left"/>
    </xf>
    <xf numFmtId="0" fontId="39" fillId="0" borderId="12" xfId="0" applyFont="1" applyFill="1" applyBorder="1" applyAlignment="1">
      <alignment horizontal="left"/>
    </xf>
    <xf numFmtId="0" fontId="41" fillId="0" borderId="8" xfId="0" applyFont="1" applyBorder="1" applyAlignment="1">
      <alignment horizontal="left"/>
    </xf>
    <xf numFmtId="0" fontId="41" fillId="0" borderId="8" xfId="0" applyFont="1" applyFill="1" applyBorder="1" applyAlignment="1">
      <alignment horizontal="left"/>
    </xf>
    <xf numFmtId="0" fontId="41" fillId="0" borderId="12" xfId="0" applyFont="1" applyFill="1" applyBorder="1" applyAlignment="1">
      <alignment horizontal="left"/>
    </xf>
    <xf numFmtId="167" fontId="41" fillId="0" borderId="10" xfId="0" applyNumberFormat="1" applyFont="1" applyFill="1" applyBorder="1" applyAlignment="1">
      <alignment horizontal="left" vertical="center"/>
    </xf>
    <xf numFmtId="167" fontId="41" fillId="11" borderId="10" xfId="0" applyNumberFormat="1" applyFont="1" applyFill="1" applyBorder="1" applyAlignment="1">
      <alignment horizontal="left" vertical="center"/>
    </xf>
    <xf numFmtId="167" fontId="39" fillId="12" borderId="10" xfId="0" applyNumberFormat="1" applyFont="1" applyFill="1" applyBorder="1" applyAlignment="1">
      <alignment horizontal="left" vertical="center"/>
    </xf>
    <xf numFmtId="0" fontId="45" fillId="8" borderId="5" xfId="0" applyFont="1" applyFill="1" applyBorder="1" applyAlignment="1">
      <alignment horizontal="left" vertical="center" wrapText="1"/>
    </xf>
    <xf numFmtId="49" fontId="46" fillId="5" borderId="17" xfId="0" applyNumberFormat="1" applyFont="1" applyFill="1" applyBorder="1" applyAlignment="1">
      <alignment horizontal="left" vertical="center" wrapText="1" indent="1"/>
    </xf>
    <xf numFmtId="0" fontId="46" fillId="5" borderId="13" xfId="0" applyFont="1" applyFill="1" applyBorder="1" applyAlignment="1">
      <alignment horizontal="left" vertical="center" wrapText="1"/>
    </xf>
    <xf numFmtId="4" fontId="46" fillId="5" borderId="15" xfId="0" applyNumberFormat="1" applyFont="1" applyFill="1" applyBorder="1" applyAlignment="1">
      <alignment horizontal="center" vertical="center" wrapText="1"/>
    </xf>
    <xf numFmtId="49" fontId="44" fillId="8" borderId="4" xfId="0" applyNumberFormat="1" applyFont="1" applyFill="1" applyBorder="1" applyAlignment="1">
      <alignment horizontal="center" vertical="center"/>
    </xf>
    <xf numFmtId="167" fontId="45" fillId="8" borderId="10" xfId="0" applyNumberFormat="1" applyFont="1" applyFill="1" applyBorder="1" applyAlignment="1">
      <alignment vertical="center"/>
    </xf>
    <xf numFmtId="0" fontId="39" fillId="0" borderId="4" xfId="0" applyFont="1" applyFill="1" applyBorder="1" applyAlignment="1">
      <alignment horizontal="left" vertical="center" wrapText="1"/>
    </xf>
    <xf numFmtId="0" fontId="7" fillId="6" borderId="49" xfId="0" applyFont="1" applyFill="1" applyBorder="1" applyAlignment="1">
      <alignment horizontal="center" vertical="center"/>
    </xf>
    <xf numFmtId="166" fontId="7" fillId="6" borderId="49" xfId="0" applyNumberFormat="1" applyFont="1" applyFill="1" applyBorder="1" applyAlignment="1">
      <alignment horizontal="center"/>
    </xf>
    <xf numFmtId="0" fontId="7" fillId="6" borderId="56" xfId="0" applyFont="1" applyFill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 vertical="center" wrapText="1"/>
    </xf>
    <xf numFmtId="2" fontId="25" fillId="6" borderId="57" xfId="0" applyNumberFormat="1" applyFont="1" applyFill="1" applyBorder="1" applyAlignment="1">
      <alignment horizontal="center"/>
    </xf>
    <xf numFmtId="2" fontId="25" fillId="6" borderId="58" xfId="0" applyNumberFormat="1" applyFont="1" applyFill="1" applyBorder="1" applyAlignment="1">
      <alignment horizontal="center"/>
    </xf>
    <xf numFmtId="2" fontId="43" fillId="6" borderId="57" xfId="0" applyNumberFormat="1" applyFont="1" applyFill="1" applyBorder="1" applyAlignment="1">
      <alignment horizontal="center"/>
    </xf>
    <xf numFmtId="2" fontId="42" fillId="6" borderId="57" xfId="0" applyNumberFormat="1" applyFont="1" applyFill="1" applyBorder="1" applyAlignment="1">
      <alignment horizontal="center"/>
    </xf>
    <xf numFmtId="0" fontId="18" fillId="6" borderId="57" xfId="0" applyFont="1" applyFill="1" applyBorder="1"/>
    <xf numFmtId="0" fontId="18" fillId="6" borderId="58" xfId="0" applyFont="1" applyFill="1" applyBorder="1"/>
    <xf numFmtId="0" fontId="15" fillId="6" borderId="57" xfId="0" applyFont="1" applyFill="1" applyBorder="1"/>
    <xf numFmtId="2" fontId="42" fillId="6" borderId="58" xfId="0" applyNumberFormat="1" applyFont="1" applyFill="1" applyBorder="1" applyAlignment="1">
      <alignment horizontal="center"/>
    </xf>
    <xf numFmtId="0" fontId="45" fillId="8" borderId="4" xfId="0" applyFont="1" applyFill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left" vertical="center" wrapText="1"/>
    </xf>
    <xf numFmtId="0" fontId="40" fillId="0" borderId="11" xfId="0" applyFont="1" applyFill="1" applyBorder="1" applyAlignment="1">
      <alignment vertical="center"/>
    </xf>
    <xf numFmtId="167" fontId="48" fillId="0" borderId="0" xfId="0" applyNumberFormat="1" applyFont="1" applyFill="1" applyBorder="1"/>
    <xf numFmtId="0" fontId="30" fillId="0" borderId="0" xfId="0" applyFont="1" applyFill="1"/>
    <xf numFmtId="0" fontId="7" fillId="10" borderId="22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55" xfId="0" applyFont="1" applyFill="1" applyBorder="1" applyAlignment="1">
      <alignment horizontal="center" vertical="center" wrapText="1"/>
    </xf>
    <xf numFmtId="0" fontId="47" fillId="0" borderId="53" xfId="0" applyFont="1" applyFill="1" applyBorder="1" applyAlignment="1">
      <alignment horizontal="center" wrapText="1"/>
    </xf>
    <xf numFmtId="0" fontId="47" fillId="0" borderId="25" xfId="0" applyFont="1" applyFill="1" applyBorder="1" applyAlignment="1">
      <alignment horizont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horizontal="center" vertical="center" wrapText="1"/>
    </xf>
    <xf numFmtId="0" fontId="7" fillId="10" borderId="51" xfId="0" applyFont="1" applyFill="1" applyBorder="1" applyAlignment="1">
      <alignment horizontal="center" vertical="center" wrapText="1"/>
    </xf>
    <xf numFmtId="0" fontId="4" fillId="8" borderId="44" xfId="1" applyFont="1" applyFill="1" applyBorder="1" applyAlignment="1" applyProtection="1">
      <alignment horizontal="center" vertical="center"/>
    </xf>
    <xf numFmtId="0" fontId="4" fillId="8" borderId="45" xfId="1" applyFont="1" applyFill="1" applyBorder="1" applyAlignment="1" applyProtection="1">
      <alignment horizontal="center" vertical="center"/>
    </xf>
    <xf numFmtId="0" fontId="4" fillId="8" borderId="46" xfId="1" applyFont="1" applyFill="1" applyBorder="1" applyAlignment="1" applyProtection="1">
      <alignment horizontal="center" vertical="center"/>
    </xf>
    <xf numFmtId="0" fontId="4" fillId="8" borderId="44" xfId="0" applyFont="1" applyFill="1" applyBorder="1" applyAlignment="1">
      <alignment horizontal="left" vertical="center" wrapText="1"/>
    </xf>
    <xf numFmtId="0" fontId="2" fillId="8" borderId="45" xfId="0" applyFont="1" applyFill="1" applyBorder="1" applyAlignment="1">
      <alignment horizontal="left" vertical="center" wrapText="1"/>
    </xf>
    <xf numFmtId="0" fontId="2" fillId="8" borderId="46" xfId="0" applyFont="1" applyFill="1" applyBorder="1" applyAlignment="1">
      <alignment horizontal="left" vertical="center" wrapText="1"/>
    </xf>
    <xf numFmtId="0" fontId="4" fillId="8" borderId="44" xfId="0" applyFont="1" applyFill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/>
    </xf>
    <xf numFmtId="0" fontId="4" fillId="8" borderId="46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8" borderId="37" xfId="0" applyFont="1" applyFill="1" applyBorder="1" applyAlignment="1">
      <alignment horizontal="left" vertical="center" wrapText="1" indent="2"/>
    </xf>
    <xf numFmtId="0" fontId="2" fillId="8" borderId="38" xfId="0" applyFont="1" applyFill="1" applyBorder="1" applyAlignment="1">
      <alignment horizontal="left" vertical="center" wrapText="1" indent="2"/>
    </xf>
    <xf numFmtId="0" fontId="2" fillId="8" borderId="33" xfId="0" applyFont="1" applyFill="1" applyBorder="1" applyAlignment="1">
      <alignment horizontal="left" vertical="center" wrapText="1" indent="2"/>
    </xf>
    <xf numFmtId="0" fontId="2" fillId="8" borderId="34" xfId="0" applyFont="1" applyFill="1" applyBorder="1" applyAlignment="1">
      <alignment horizontal="left" vertical="center" wrapText="1" indent="2"/>
    </xf>
    <xf numFmtId="0" fontId="15" fillId="5" borderId="39" xfId="0" applyFont="1" applyFill="1" applyBorder="1" applyAlignment="1" applyProtection="1">
      <alignment horizontal="center" vertical="center" wrapText="1"/>
      <protection locked="0"/>
    </xf>
    <xf numFmtId="0" fontId="15" fillId="5" borderId="40" xfId="0" applyFont="1" applyFill="1" applyBorder="1" applyAlignment="1" applyProtection="1">
      <alignment horizontal="center" vertical="center" wrapText="1"/>
      <protection locked="0"/>
    </xf>
    <xf numFmtId="49" fontId="44" fillId="8" borderId="41" xfId="0" applyNumberFormat="1" applyFont="1" applyFill="1" applyBorder="1" applyAlignment="1">
      <alignment horizontal="center" vertical="center"/>
    </xf>
    <xf numFmtId="49" fontId="44" fillId="8" borderId="42" xfId="0" applyNumberFormat="1" applyFont="1" applyFill="1" applyBorder="1" applyAlignment="1">
      <alignment horizontal="center" vertical="center"/>
    </xf>
    <xf numFmtId="0" fontId="45" fillId="8" borderId="44" xfId="0" applyFont="1" applyFill="1" applyBorder="1" applyAlignment="1">
      <alignment horizontal="left" vertical="center" wrapText="1"/>
    </xf>
    <xf numFmtId="0" fontId="45" fillId="8" borderId="46" xfId="0" applyFont="1" applyFill="1" applyBorder="1" applyAlignment="1">
      <alignment horizontal="left" vertical="center" wrapText="1"/>
    </xf>
    <xf numFmtId="167" fontId="45" fillId="8" borderId="39" xfId="0" applyNumberFormat="1" applyFont="1" applyFill="1" applyBorder="1" applyAlignment="1">
      <alignment horizontal="center" vertical="center"/>
    </xf>
    <xf numFmtId="167" fontId="45" fillId="8" borderId="43" xfId="0" applyNumberFormat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left" vertical="center" wrapText="1" indent="2"/>
    </xf>
    <xf numFmtId="0" fontId="2" fillId="8" borderId="32" xfId="0" applyFont="1" applyFill="1" applyBorder="1" applyAlignment="1">
      <alignment horizontal="left" vertical="center" wrapText="1" indent="2"/>
    </xf>
    <xf numFmtId="0" fontId="17" fillId="5" borderId="35" xfId="0" applyFont="1" applyFill="1" applyBorder="1" applyAlignment="1" applyProtection="1">
      <alignment horizontal="center" vertical="center" wrapText="1"/>
      <protection locked="0"/>
    </xf>
    <xf numFmtId="0" fontId="17" fillId="5" borderId="36" xfId="0" applyFont="1" applyFill="1" applyBorder="1" applyAlignment="1" applyProtection="1">
      <alignment horizontal="center" vertical="center" wrapText="1"/>
      <protection locked="0"/>
    </xf>
    <xf numFmtId="0" fontId="22" fillId="5" borderId="9" xfId="0" applyFont="1" applyFill="1" applyBorder="1" applyAlignment="1">
      <alignment horizontal="left" wrapText="1"/>
    </xf>
    <xf numFmtId="0" fontId="22" fillId="5" borderId="0" xfId="0" applyFont="1" applyFill="1" applyAlignment="1">
      <alignment horizontal="left" wrapText="1"/>
    </xf>
    <xf numFmtId="49" fontId="21" fillId="4" borderId="41" xfId="0" applyNumberFormat="1" applyFont="1" applyFill="1" applyBorder="1" applyAlignment="1">
      <alignment horizontal="left" vertical="center" indent="1"/>
    </xf>
    <xf numFmtId="49" fontId="21" fillId="4" borderId="42" xfId="0" applyNumberFormat="1" applyFont="1" applyFill="1" applyBorder="1" applyAlignment="1">
      <alignment horizontal="left" vertical="center" indent="1"/>
    </xf>
    <xf numFmtId="0" fontId="21" fillId="4" borderId="44" xfId="0" applyFont="1" applyFill="1" applyBorder="1" applyAlignment="1">
      <alignment horizontal="left" vertical="center" wrapText="1"/>
    </xf>
    <xf numFmtId="0" fontId="21" fillId="4" borderId="46" xfId="0" applyFont="1" applyFill="1" applyBorder="1" applyAlignment="1">
      <alignment horizontal="left" vertical="center" wrapText="1"/>
    </xf>
    <xf numFmtId="167" fontId="21" fillId="4" borderId="39" xfId="0" applyNumberFormat="1" applyFont="1" applyFill="1" applyBorder="1" applyAlignment="1">
      <alignment horizontal="right" vertical="center" indent="1"/>
    </xf>
    <xf numFmtId="167" fontId="21" fillId="4" borderId="43" xfId="0" applyNumberFormat="1" applyFont="1" applyFill="1" applyBorder="1" applyAlignment="1">
      <alignment horizontal="right" vertical="center" indent="1"/>
    </xf>
    <xf numFmtId="0" fontId="20" fillId="0" borderId="0" xfId="0" applyFont="1" applyFill="1" applyAlignment="1">
      <alignment horizontal="left" wrapText="1"/>
    </xf>
    <xf numFmtId="0" fontId="11" fillId="0" borderId="0" xfId="2" applyAlignment="1">
      <alignment horizontal="left" vertical="center"/>
    </xf>
    <xf numFmtId="0" fontId="20" fillId="0" borderId="0" xfId="0" applyFont="1" applyAlignment="1">
      <alignment horizontal="left"/>
    </xf>
  </cellXfs>
  <cellStyles count="5">
    <cellStyle name="20% - Accent3" xfId="1" builtinId="38"/>
    <cellStyle name="Hyperlink" xfId="2" builtinId="8"/>
    <cellStyle name="Input" xfId="3" builtinId="20"/>
    <cellStyle name="Normal" xfId="0" builtinId="0"/>
    <cellStyle name="Normal 2" xfId="4" xr:uid="{00000000-0005-0000-0000-000003000000}"/>
  </cellStyles>
  <dxfs count="8">
    <dxf>
      <font>
        <color theme="1" tint="0.14996795556505021"/>
      </font>
      <border>
        <bottom style="dotted">
          <color theme="0" tint="-0.499984740745262"/>
        </bottom>
      </border>
    </dxf>
    <dxf>
      <font>
        <color theme="1" tint="0.14996795556505021"/>
      </font>
      <border>
        <bottom style="thin">
          <color theme="0" tint="-0.499984740745262"/>
        </bottom>
      </border>
    </dxf>
    <dxf>
      <font>
        <color theme="5" tint="-0.24994659260841701"/>
        <name val="Cambria"/>
        <scheme val="none"/>
      </font>
      <fill>
        <patternFill patternType="none">
          <bgColor indexed="65"/>
        </patternFill>
      </fill>
    </dxf>
    <dxf>
      <fill>
        <patternFill>
          <bgColor rgb="FFE6E6DC"/>
        </patternFill>
      </fill>
      <border>
        <bottom style="thin">
          <color theme="0" tint="-0.499984740745262"/>
        </bottom>
      </border>
    </dxf>
    <dxf>
      <fill>
        <patternFill>
          <bgColor rgb="FFE6E6DC"/>
        </patternFill>
      </fill>
    </dxf>
    <dxf>
      <font>
        <color theme="1" tint="0.499984740745262"/>
      </font>
      <fill>
        <patternFill>
          <bgColor rgb="FFE6E6DC"/>
        </patternFill>
      </fill>
      <border>
        <bottom style="thin">
          <color theme="0" tint="-0.24994659260841701"/>
        </bottom>
      </border>
    </dxf>
    <dxf>
      <font>
        <color theme="0"/>
      </font>
      <fill>
        <patternFill patternType="solid">
          <fgColor indexed="64"/>
          <bgColor indexed="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rgb="FFFF0000"/>
      </font>
    </dxf>
  </dxfs>
  <tableStyles count="0" defaultTableStyle="TableStyleMedium2" defaultPivotStyle="PivotStyleLight16"/>
  <colors>
    <mruColors>
      <color rgb="FFF0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zd.gov.lv/lv/eku-vai-telpu-grupu-kadastrala-uzmerisana-vienkarsota-kartiba?utm_source=https%3A%2F%2Fwww.google.com%2F" TargetMode="External"/><Relationship Id="rId2" Type="http://schemas.openxmlformats.org/officeDocument/2006/relationships/hyperlink" Target="https://www.vzd.gov.lv/lv/pakalpojumi/BKU2" TargetMode="External"/><Relationship Id="rId1" Type="http://schemas.openxmlformats.org/officeDocument/2006/relationships/hyperlink" Target="https://www.vzd.gov.lv/lv/BKUregn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"/>
  <sheetViews>
    <sheetView showGridLines="0" tabSelected="1" topLeftCell="A4" zoomScale="80" zoomScaleNormal="80" workbookViewId="0">
      <selection activeCell="H33" sqref="H33"/>
    </sheetView>
  </sheetViews>
  <sheetFormatPr defaultColWidth="9.140625" defaultRowHeight="14.25" x14ac:dyDescent="0.2"/>
  <cols>
    <col min="1" max="1" width="1.28515625" style="3" customWidth="1"/>
    <col min="2" max="6" width="1.28515625" style="3" hidden="1" customWidth="1"/>
    <col min="7" max="7" width="38.7109375" style="1" customWidth="1"/>
    <col min="8" max="8" width="12.140625" style="1" customWidth="1"/>
    <col min="9" max="9" width="10" style="1" customWidth="1"/>
    <col min="10" max="10" width="5.85546875" style="3" customWidth="1"/>
    <col min="11" max="11" width="6" style="1" customWidth="1"/>
    <col min="12" max="12" width="52.7109375" style="1" customWidth="1"/>
    <col min="13" max="13" width="12.5703125" style="1" customWidth="1"/>
    <col min="14" max="14" width="12" style="1" customWidth="1"/>
    <col min="15" max="15" width="8.140625" style="1" hidden="1" customWidth="1"/>
    <col min="16" max="20" width="9.5703125" style="1" hidden="1" customWidth="1"/>
    <col min="21" max="21" width="8.28515625" style="1" hidden="1" customWidth="1"/>
    <col min="22" max="23" width="9" style="1" hidden="1" customWidth="1"/>
    <col min="24" max="24" width="9.28515625" style="3" hidden="1" customWidth="1"/>
    <col min="25" max="25" width="9.140625" style="3" hidden="1" customWidth="1"/>
    <col min="26" max="16384" width="9.140625" style="3"/>
  </cols>
  <sheetData>
    <row r="1" spans="1:24" x14ac:dyDescent="0.2">
      <c r="A1" s="6"/>
      <c r="B1" s="6"/>
      <c r="C1" s="6"/>
      <c r="D1" s="6"/>
      <c r="E1" s="6"/>
      <c r="F1" s="6"/>
      <c r="G1" s="53"/>
      <c r="H1" s="53"/>
      <c r="I1" s="53"/>
      <c r="J1" s="6"/>
      <c r="K1" s="6"/>
      <c r="L1" s="6"/>
      <c r="M1" s="6"/>
      <c r="N1" s="6"/>
      <c r="O1" s="3"/>
      <c r="P1" s="3"/>
      <c r="Q1" s="3"/>
      <c r="R1" s="3"/>
      <c r="S1" s="3"/>
      <c r="T1" s="3"/>
      <c r="U1" s="3"/>
      <c r="V1" s="3"/>
      <c r="W1" s="6"/>
    </row>
    <row r="2" spans="1:24" ht="24" x14ac:dyDescent="0.35">
      <c r="G2" s="12" t="s">
        <v>82</v>
      </c>
      <c r="H2" s="54"/>
      <c r="I2" s="54"/>
      <c r="J2" s="6"/>
      <c r="K2" s="6"/>
      <c r="L2" s="6"/>
      <c r="M2" s="6"/>
      <c r="N2" s="3"/>
      <c r="O2" s="2" t="s">
        <v>0</v>
      </c>
      <c r="P2" s="17" t="s">
        <v>1</v>
      </c>
      <c r="Q2" s="27"/>
      <c r="R2" s="15"/>
      <c r="S2" s="16"/>
      <c r="T2" s="75" t="s">
        <v>2</v>
      </c>
      <c r="U2" s="75"/>
      <c r="V2" s="14" t="s">
        <v>3</v>
      </c>
      <c r="W2" s="14" t="s">
        <v>4</v>
      </c>
    </row>
    <row r="3" spans="1:24" s="28" customFormat="1" ht="12.75" x14ac:dyDescent="0.2">
      <c r="A3" s="8"/>
      <c r="B3" s="8"/>
      <c r="C3" s="8"/>
      <c r="D3" s="8"/>
      <c r="E3" s="8"/>
      <c r="F3" s="8"/>
      <c r="G3" s="55"/>
      <c r="H3" s="55"/>
      <c r="I3" s="55"/>
      <c r="J3" s="6"/>
      <c r="K3" s="7"/>
      <c r="L3" s="7"/>
      <c r="M3" s="7"/>
      <c r="O3" s="77" t="s">
        <v>56</v>
      </c>
      <c r="P3" s="78" t="s">
        <v>57</v>
      </c>
      <c r="Q3" s="27"/>
      <c r="R3" s="15"/>
      <c r="S3" s="16"/>
      <c r="T3" s="79">
        <v>52.71</v>
      </c>
      <c r="U3" s="48"/>
      <c r="V3" s="48"/>
      <c r="W3" s="92">
        <f>IF(I10&gt;=1,I10*T3,0)+T19+W19</f>
        <v>0</v>
      </c>
    </row>
    <row r="4" spans="1:24" s="28" customFormat="1" ht="12.75" customHeight="1" x14ac:dyDescent="0.2">
      <c r="A4" s="6"/>
      <c r="B4" s="6"/>
      <c r="C4" s="6"/>
      <c r="D4" s="6"/>
      <c r="E4" s="6"/>
      <c r="F4" s="6"/>
      <c r="G4" s="142" t="s">
        <v>78</v>
      </c>
      <c r="H4" s="143"/>
      <c r="I4" s="143"/>
      <c r="J4" s="6"/>
      <c r="K4" s="145" t="s">
        <v>80</v>
      </c>
      <c r="L4" s="146"/>
      <c r="M4" s="146"/>
      <c r="O4" s="99" t="s">
        <v>69</v>
      </c>
      <c r="P4" s="81" t="s">
        <v>58</v>
      </c>
      <c r="Q4" s="27"/>
      <c r="R4" s="15"/>
      <c r="S4" s="16"/>
      <c r="T4" s="73"/>
      <c r="U4" s="73">
        <f>IF(LEFT($I$13,2)="Jā",ROUND((V4*50%),2),V4)</f>
        <v>54.72</v>
      </c>
      <c r="V4" s="80">
        <v>54.72</v>
      </c>
      <c r="W4" s="80">
        <f>ROUND(SUMIF($O$22:$O$71,O4,$R$22:$R$71)+SUMIF($U$22:$U$61,O4,$W$22:$W$61),2)</f>
        <v>0</v>
      </c>
    </row>
    <row r="5" spans="1:24" s="28" customFormat="1" ht="12.75" customHeight="1" x14ac:dyDescent="0.2">
      <c r="A5" s="6"/>
      <c r="B5" s="6"/>
      <c r="C5" s="6"/>
      <c r="D5" s="6"/>
      <c r="E5" s="6"/>
      <c r="F5" s="6"/>
      <c r="G5" s="144"/>
      <c r="H5" s="144"/>
      <c r="I5" s="144"/>
      <c r="J5" s="23"/>
      <c r="K5" s="147"/>
      <c r="L5" s="147"/>
      <c r="M5" s="147"/>
      <c r="O5" s="99" t="s">
        <v>70</v>
      </c>
      <c r="P5" s="81" t="s">
        <v>59</v>
      </c>
      <c r="Q5" s="27"/>
      <c r="R5" s="15"/>
      <c r="S5" s="16"/>
      <c r="T5" s="73"/>
      <c r="U5" s="73">
        <f>IF(LEFT($I$13,2)="Jā",ROUND((V5*50%),2),V5)</f>
        <v>0.36</v>
      </c>
      <c r="V5" s="80">
        <v>0.36</v>
      </c>
      <c r="W5" s="80">
        <f>ROUND(SUMIF($O$22:$O$71,O5,$R$22:$R$71)+SUMIF($U$22:$U$61,O5,$W$22:$W$61),2)</f>
        <v>0</v>
      </c>
    </row>
    <row r="6" spans="1:24" s="28" customFormat="1" ht="12.75" customHeight="1" x14ac:dyDescent="0.2">
      <c r="A6" s="6"/>
      <c r="B6" s="6"/>
      <c r="C6" s="6"/>
      <c r="D6" s="6"/>
      <c r="E6" s="6"/>
      <c r="F6" s="6"/>
      <c r="G6" s="144"/>
      <c r="H6" s="144"/>
      <c r="I6" s="144"/>
      <c r="J6" s="23"/>
      <c r="K6" s="147"/>
      <c r="L6" s="147"/>
      <c r="M6" s="147"/>
      <c r="O6" s="99" t="s">
        <v>5</v>
      </c>
      <c r="P6" s="81" t="s">
        <v>7</v>
      </c>
      <c r="Q6" s="27"/>
      <c r="R6" s="15"/>
      <c r="S6" s="16"/>
      <c r="T6" s="73"/>
      <c r="U6" s="73">
        <f>IF(LEFT($I$13,2)="Jā",ROUND((V6*50%),2),V6)</f>
        <v>12.05</v>
      </c>
      <c r="V6" s="82">
        <v>12.05</v>
      </c>
      <c r="W6" s="80">
        <f>ROUND(SUMIF($O$22:$O$71,O6,$R$22:$R$71)+SUMIF($U$22:$U$61,O6,$W$22:$W$61),2)</f>
        <v>0</v>
      </c>
    </row>
    <row r="7" spans="1:24" ht="14.25" customHeight="1" x14ac:dyDescent="0.2">
      <c r="A7" s="26"/>
      <c r="B7" s="26"/>
      <c r="C7" s="26"/>
      <c r="D7" s="26"/>
      <c r="E7" s="26"/>
      <c r="F7" s="26"/>
      <c r="G7" s="144"/>
      <c r="H7" s="144"/>
      <c r="I7" s="144"/>
      <c r="J7" s="23"/>
      <c r="K7" s="147"/>
      <c r="L7" s="147"/>
      <c r="M7" s="147"/>
      <c r="N7" s="3"/>
      <c r="O7" s="99" t="s">
        <v>6</v>
      </c>
      <c r="P7" s="81" t="s">
        <v>8</v>
      </c>
      <c r="Q7" s="27"/>
      <c r="R7" s="15"/>
      <c r="S7" s="16"/>
      <c r="T7" s="73"/>
      <c r="U7" s="73">
        <f>IF(LEFT($I$13,2)="Jā",ROUND((V7*50%),2),V7)</f>
        <v>2.62</v>
      </c>
      <c r="V7" s="82">
        <v>2.62</v>
      </c>
      <c r="W7" s="80">
        <f>ROUND(SUMIF($O$22:$O$71,O7,$R$22:$R$71)+SUMIF($U$22:$U$61,O7,$W$22:$W$61),2)</f>
        <v>0</v>
      </c>
    </row>
    <row r="8" spans="1:24" s="25" customFormat="1" ht="12.75" thickBot="1" x14ac:dyDescent="0.25">
      <c r="G8" s="56"/>
      <c r="H8" s="43"/>
      <c r="I8" s="43"/>
      <c r="J8" s="24"/>
      <c r="N8" s="24"/>
      <c r="O8" s="99" t="s">
        <v>71</v>
      </c>
      <c r="P8" s="81" t="s">
        <v>9</v>
      </c>
      <c r="Q8" s="27"/>
      <c r="R8" s="15"/>
      <c r="S8" s="16"/>
      <c r="T8" s="73"/>
      <c r="U8" s="73">
        <f>IF(LEFT($I$13,2)="Jā",ROUND((V8*50%),2),V8)</f>
        <v>607.84</v>
      </c>
      <c r="V8" s="82">
        <v>607.84</v>
      </c>
      <c r="W8" s="80">
        <f>ROUND(SUMIF($O$22:$O$71,O8,$R$22:$R$71)+SUMIF($U$22:$U$61,O8,$W$22:$W$61),2)</f>
        <v>0</v>
      </c>
    </row>
    <row r="9" spans="1:24" ht="32.25" customHeight="1" thickBot="1" x14ac:dyDescent="0.25">
      <c r="G9" s="50" t="s">
        <v>79</v>
      </c>
      <c r="H9" s="51"/>
      <c r="I9" s="52"/>
      <c r="J9" s="5"/>
      <c r="K9" s="94" t="s">
        <v>10</v>
      </c>
      <c r="L9" s="95" t="s">
        <v>11</v>
      </c>
      <c r="M9" s="96" t="s">
        <v>12</v>
      </c>
      <c r="N9" s="5"/>
      <c r="O9" s="83"/>
      <c r="P9" s="114" t="s">
        <v>75</v>
      </c>
      <c r="Q9" s="84"/>
      <c r="R9" s="85"/>
      <c r="S9" s="86"/>
      <c r="T9" s="80"/>
      <c r="U9" s="14"/>
      <c r="V9" s="14"/>
      <c r="W9" s="80"/>
    </row>
    <row r="10" spans="1:24" ht="25.9" customHeight="1" x14ac:dyDescent="0.25">
      <c r="A10" s="44"/>
      <c r="B10" s="44"/>
      <c r="C10" s="44"/>
      <c r="D10" s="44"/>
      <c r="E10" s="44"/>
      <c r="F10" s="44"/>
      <c r="G10" s="57" t="s">
        <v>76</v>
      </c>
      <c r="H10" s="58"/>
      <c r="I10" s="59"/>
      <c r="J10" s="5"/>
      <c r="K10" s="154" t="s">
        <v>13</v>
      </c>
      <c r="L10" s="156" t="s">
        <v>72</v>
      </c>
      <c r="M10" s="158">
        <f>IF(AND(D10&gt;=1,I10&gt;=1),(D10+I10)*T3,IF(D10&gt;=1,D10*T3,IF(I10&gt;=1,I10*T3,0)))+SUMIF($O$22:$O$71,"1.1.1.",$R$22:$R$71)+SUMIF($O$22:$O$71,"1.1.2.",$R$22:$R$71)+SUMIF($O$22:$O$71,"1.2.1.",$R$22:$R$71)+SUMIF($O$22:$O$71,"1.2.2.",$R$22:$R$71)+SUMIF($O$22:$O$71,"1.2.3.",$R$22:$R$71)+SUMIF($P$22:$P$71,"2.1.",$T$22:$T$71)+SUM($W$22:$W$61)</f>
        <v>0</v>
      </c>
      <c r="N10" s="5"/>
      <c r="O10" s="83" t="s">
        <v>60</v>
      </c>
      <c r="P10" s="81" t="s">
        <v>63</v>
      </c>
      <c r="Q10" s="84"/>
      <c r="R10" s="85"/>
      <c r="S10" s="86"/>
      <c r="T10" s="80">
        <v>65.05</v>
      </c>
      <c r="U10" s="14"/>
      <c r="V10" s="14"/>
      <c r="W10" s="80">
        <f>IF(ISBLANK(I10),0,I10*V17)</f>
        <v>0</v>
      </c>
    </row>
    <row r="11" spans="1:24" ht="13.9" customHeight="1" x14ac:dyDescent="0.2">
      <c r="G11" s="148" t="s">
        <v>14</v>
      </c>
      <c r="H11" s="149"/>
      <c r="I11" s="152"/>
      <c r="J11" s="5"/>
      <c r="K11" s="155"/>
      <c r="L11" s="157"/>
      <c r="M11" s="159"/>
      <c r="N11" s="5"/>
      <c r="O11" s="83" t="s">
        <v>62</v>
      </c>
      <c r="P11" s="81" t="s">
        <v>61</v>
      </c>
      <c r="Q11" s="84"/>
      <c r="R11" s="85"/>
      <c r="S11" s="86"/>
      <c r="T11" s="80">
        <v>65.05</v>
      </c>
      <c r="U11" s="14"/>
      <c r="V11" s="14"/>
      <c r="W11" s="80">
        <f>R18+W18</f>
        <v>0</v>
      </c>
    </row>
    <row r="12" spans="1:24" ht="15" thickBot="1" x14ac:dyDescent="0.25">
      <c r="A12" s="9"/>
      <c r="B12" s="9"/>
      <c r="C12" s="9"/>
      <c r="D12" s="9"/>
      <c r="E12" s="9"/>
      <c r="F12" s="9"/>
      <c r="G12" s="150"/>
      <c r="H12" s="151"/>
      <c r="I12" s="153"/>
      <c r="J12" s="5"/>
      <c r="K12" s="154" t="s">
        <v>15</v>
      </c>
      <c r="L12" s="156" t="s">
        <v>77</v>
      </c>
      <c r="M12" s="158">
        <f>R17+R18+W18+W17</f>
        <v>0</v>
      </c>
      <c r="N12" s="5"/>
      <c r="O12" s="77" t="s">
        <v>73</v>
      </c>
      <c r="P12" s="81" t="s">
        <v>64</v>
      </c>
      <c r="Q12" s="87"/>
      <c r="R12" s="88"/>
      <c r="S12" s="89"/>
      <c r="T12" s="80">
        <v>29.37</v>
      </c>
      <c r="U12" s="14"/>
      <c r="V12" s="14"/>
      <c r="W12" s="90">
        <f>+IF(I10&gt;=1,1,0)*I10*T12</f>
        <v>0</v>
      </c>
      <c r="X12" s="14">
        <f>IF(OR(R17:R19,W17)&gt;0,T12)</f>
        <v>29.37</v>
      </c>
    </row>
    <row r="13" spans="1:24" ht="28.15" customHeight="1" x14ac:dyDescent="0.2">
      <c r="G13" s="160" t="s">
        <v>17</v>
      </c>
      <c r="H13" s="161"/>
      <c r="I13" s="162"/>
      <c r="J13" s="5"/>
      <c r="K13" s="155"/>
      <c r="L13" s="157"/>
      <c r="M13" s="159"/>
      <c r="N13" s="3"/>
      <c r="O13" s="77" t="s">
        <v>65</v>
      </c>
      <c r="P13" s="81" t="s">
        <v>66</v>
      </c>
      <c r="Q13" s="87"/>
      <c r="R13" s="88"/>
      <c r="S13" s="89"/>
      <c r="T13" s="91">
        <v>33.97</v>
      </c>
      <c r="U13" s="91">
        <v>33.97</v>
      </c>
      <c r="V13" s="14"/>
      <c r="W13" s="76">
        <f>+IF(AND(LEFT($I$13,2)="Jā",LEFT($I$15,3)="NEa"),U13,0)</f>
        <v>0</v>
      </c>
    </row>
    <row r="14" spans="1:24" ht="26.25" customHeight="1" thickBot="1" x14ac:dyDescent="0.25">
      <c r="G14" s="150"/>
      <c r="H14" s="151"/>
      <c r="I14" s="163"/>
      <c r="J14" s="5"/>
      <c r="K14" s="112" t="s">
        <v>16</v>
      </c>
      <c r="L14" s="113" t="s">
        <v>19</v>
      </c>
      <c r="M14" s="98">
        <f>IF(D10&gt;=1,1,0)*T12*D10+IF(I10&gt;=1,1,0)*I10*T12</f>
        <v>0</v>
      </c>
      <c r="N14" s="3"/>
      <c r="O14" s="2"/>
      <c r="P14" s="17"/>
      <c r="Q14" s="27"/>
      <c r="R14" s="15"/>
      <c r="S14" s="16"/>
      <c r="T14" s="14"/>
      <c r="U14" s="74"/>
      <c r="V14" s="74"/>
      <c r="W14" s="115">
        <f>SUM(W3:W9)</f>
        <v>0</v>
      </c>
    </row>
    <row r="15" spans="1:24" ht="26.25" customHeight="1" x14ac:dyDescent="0.2">
      <c r="G15" s="160" t="s">
        <v>20</v>
      </c>
      <c r="H15" s="161"/>
      <c r="I15" s="162"/>
      <c r="J15" s="5"/>
      <c r="K15" s="97" t="s">
        <v>18</v>
      </c>
      <c r="L15" s="93" t="s">
        <v>21</v>
      </c>
      <c r="M15" s="98">
        <f>IF(AND(LEFT($D$13,2)="Jā",LEFT($D$15,3)="NEa"),T13,0)+IF(AND(LEFT($I$13,2)="Jā",LEFT($I$15,3)="NEa"),U13,0)</f>
        <v>0</v>
      </c>
      <c r="N15" s="45"/>
      <c r="O15" s="5"/>
      <c r="P15" s="5"/>
      <c r="Q15" s="5"/>
      <c r="R15" s="5"/>
      <c r="S15" s="5"/>
      <c r="T15" s="5"/>
      <c r="U15" s="5"/>
      <c r="V15" s="5"/>
      <c r="W15" s="49">
        <f>SUM(W3:W13)</f>
        <v>0</v>
      </c>
      <c r="X15" s="72">
        <f>W15-M17</f>
        <v>0</v>
      </c>
    </row>
    <row r="16" spans="1:24" ht="25.5" customHeight="1" thickBot="1" x14ac:dyDescent="0.25">
      <c r="G16" s="150"/>
      <c r="H16" s="151"/>
      <c r="I16" s="163"/>
      <c r="J16" s="5"/>
      <c r="K16" s="21" t="s">
        <v>22</v>
      </c>
      <c r="L16" s="13"/>
      <c r="M16" s="19">
        <v>1</v>
      </c>
      <c r="N16" s="3"/>
      <c r="O16" s="117" t="s">
        <v>23</v>
      </c>
      <c r="P16" s="118"/>
      <c r="Q16" s="118"/>
      <c r="R16" s="118"/>
      <c r="S16" s="118"/>
      <c r="T16" s="119"/>
      <c r="U16" s="128" t="s">
        <v>24</v>
      </c>
      <c r="V16" s="129"/>
      <c r="W16" s="130"/>
      <c r="X16" s="40"/>
    </row>
    <row r="17" spans="1:24" ht="15" customHeight="1" x14ac:dyDescent="0.2">
      <c r="G17" s="60" t="s">
        <v>25</v>
      </c>
      <c r="H17" s="61"/>
      <c r="I17" s="61"/>
      <c r="J17" s="29"/>
      <c r="K17" s="166"/>
      <c r="L17" s="168" t="s">
        <v>26</v>
      </c>
      <c r="M17" s="170">
        <f>(M10+M12+M14+M15)*M16</f>
        <v>0</v>
      </c>
      <c r="N17" s="3"/>
      <c r="O17" s="102" t="s">
        <v>27</v>
      </c>
      <c r="P17" s="103"/>
      <c r="Q17" s="104">
        <f>T9</f>
        <v>0</v>
      </c>
      <c r="R17" s="104">
        <f>IF(ISBLANK(D10),0,D10*Q17)</f>
        <v>0</v>
      </c>
      <c r="S17" s="104">
        <f>T3</f>
        <v>52.71</v>
      </c>
      <c r="T17" s="105">
        <f>IF(ISBLANK(D10),0,D10*S17)</f>
        <v>0</v>
      </c>
      <c r="U17" s="30" t="s">
        <v>27</v>
      </c>
      <c r="V17" s="31">
        <f>T10</f>
        <v>65.05</v>
      </c>
      <c r="W17" s="32">
        <f>IF(ISBLANK(I10),0,I10*V17)</f>
        <v>0</v>
      </c>
      <c r="X17" s="40"/>
    </row>
    <row r="18" spans="1:24" s="10" customFormat="1" ht="16.5" customHeight="1" x14ac:dyDescent="0.2">
      <c r="A18" s="6"/>
      <c r="B18" s="6"/>
      <c r="C18" s="6"/>
      <c r="D18" s="6"/>
      <c r="E18" s="6"/>
      <c r="F18" s="6"/>
      <c r="G18" s="62"/>
      <c r="H18" s="1"/>
      <c r="I18" s="63"/>
      <c r="J18" s="29"/>
      <c r="K18" s="167"/>
      <c r="L18" s="169"/>
      <c r="M18" s="171"/>
      <c r="N18" s="3"/>
      <c r="O18" s="102" t="s">
        <v>28</v>
      </c>
      <c r="P18" s="103"/>
      <c r="Q18" s="106">
        <f>T11</f>
        <v>65.05</v>
      </c>
      <c r="R18" s="107">
        <f>SUMIF($O$22:$O$71,"3.2.5.",$R$22:$R$71)</f>
        <v>0</v>
      </c>
      <c r="S18" s="108"/>
      <c r="T18" s="109"/>
      <c r="U18" s="123" t="s">
        <v>74</v>
      </c>
      <c r="V18" s="33">
        <f>T11</f>
        <v>65.05</v>
      </c>
      <c r="W18" s="34">
        <f>IF(ISBLANK(I11),0,I11*V18)</f>
        <v>0</v>
      </c>
      <c r="X18" s="40"/>
    </row>
    <row r="19" spans="1:24" ht="15" customHeight="1" thickBot="1" x14ac:dyDescent="0.25">
      <c r="A19" s="4"/>
      <c r="B19" s="4"/>
      <c r="C19" s="4"/>
      <c r="D19" s="4"/>
      <c r="E19" s="4"/>
      <c r="F19" s="4"/>
      <c r="G19" s="134" t="s">
        <v>81</v>
      </c>
      <c r="H19" s="137" t="s">
        <v>29</v>
      </c>
      <c r="I19" s="131"/>
      <c r="J19" s="29"/>
      <c r="K19" s="22"/>
      <c r="L19" s="18"/>
      <c r="M19" s="20"/>
      <c r="N19" s="3"/>
      <c r="O19" s="102" t="s">
        <v>28</v>
      </c>
      <c r="P19" s="103"/>
      <c r="Q19" s="110"/>
      <c r="R19" s="110"/>
      <c r="S19" s="106">
        <f>T3</f>
        <v>52.71</v>
      </c>
      <c r="T19" s="111">
        <f>SUMIF($P$22:$P$71,"2.1.",$T$22:$T$71)</f>
        <v>0</v>
      </c>
      <c r="U19" s="124"/>
      <c r="V19" s="33">
        <f>T3</f>
        <v>52.71</v>
      </c>
      <c r="W19" s="34"/>
      <c r="X19" s="40"/>
    </row>
    <row r="20" spans="1:24" s="11" customFormat="1" ht="13.9" customHeight="1" x14ac:dyDescent="0.2">
      <c r="A20" s="4"/>
      <c r="B20" s="4"/>
      <c r="C20" s="4"/>
      <c r="D20" s="4"/>
      <c r="E20" s="4"/>
      <c r="F20" s="4"/>
      <c r="G20" s="135"/>
      <c r="H20" s="138"/>
      <c r="I20" s="132"/>
      <c r="J20" s="3"/>
      <c r="K20" s="164" t="s">
        <v>30</v>
      </c>
      <c r="L20" s="164"/>
      <c r="M20" s="164"/>
      <c r="N20" s="3"/>
      <c r="O20" s="120" t="s">
        <v>31</v>
      </c>
      <c r="P20" s="121"/>
      <c r="Q20" s="121"/>
      <c r="R20" s="121"/>
      <c r="S20" s="121"/>
      <c r="T20" s="122"/>
      <c r="U20" s="125" t="s">
        <v>31</v>
      </c>
      <c r="V20" s="126"/>
      <c r="W20" s="127"/>
      <c r="X20" s="40"/>
    </row>
    <row r="21" spans="1:24" ht="22.5" x14ac:dyDescent="0.2">
      <c r="A21" s="4"/>
      <c r="B21" s="4"/>
      <c r="C21" s="4"/>
      <c r="D21" s="4"/>
      <c r="E21" s="4"/>
      <c r="F21" s="4"/>
      <c r="G21" s="136"/>
      <c r="H21" s="139"/>
      <c r="I21" s="133"/>
      <c r="K21" s="165"/>
      <c r="L21" s="165"/>
      <c r="M21" s="165"/>
      <c r="N21" s="3"/>
      <c r="O21" s="35" t="s">
        <v>10</v>
      </c>
      <c r="P21" s="35" t="s">
        <v>10</v>
      </c>
      <c r="Q21" s="36" t="s">
        <v>32</v>
      </c>
      <c r="R21" s="37" t="s">
        <v>33</v>
      </c>
      <c r="S21" s="100"/>
      <c r="T21" s="100"/>
      <c r="U21" s="35" t="s">
        <v>10</v>
      </c>
      <c r="V21" s="36" t="s">
        <v>32</v>
      </c>
      <c r="W21" s="37" t="s">
        <v>33</v>
      </c>
      <c r="X21" s="40"/>
    </row>
    <row r="22" spans="1:24" s="40" customFormat="1" ht="14.25" customHeight="1" x14ac:dyDescent="0.2">
      <c r="A22" s="42"/>
      <c r="B22" s="42"/>
      <c r="C22" s="42"/>
      <c r="D22" s="42"/>
      <c r="E22" s="42"/>
      <c r="F22" s="42"/>
      <c r="G22" s="64" t="s">
        <v>34</v>
      </c>
      <c r="H22" s="65" t="s">
        <v>35</v>
      </c>
      <c r="I22" s="66"/>
      <c r="K22" s="41"/>
      <c r="L22" s="140" t="s">
        <v>41</v>
      </c>
      <c r="M22" s="140"/>
      <c r="N22" s="41"/>
      <c r="O22" s="38"/>
      <c r="P22" s="101"/>
      <c r="Q22" s="39"/>
      <c r="R22" s="39"/>
      <c r="S22" s="39"/>
      <c r="T22" s="39"/>
      <c r="U22" s="38" t="str">
        <f t="shared" ref="U22:U61" si="0">IF(ISBLANK(I22),"--",IF(LEFT(G22,3)="Ēka",IF(I22&lt;=152.4,"1.1.1.",IF(I22&gt;152.4,"1.1.2.",0)),IF(G22="Telpas ar platību līdz 4,6 kv.m.","1.2.1.",IF(G22="Telpas ar platību no 4,6 līdz 232 kv.m.","1.2.2.",IF(G22="Telpas ar platību lielāku par 232 kv.m.","1.2.3.",0)))))</f>
        <v>--</v>
      </c>
      <c r="V22" s="39">
        <f t="shared" ref="V22:V61" si="1">IF(U22="--",0,VLOOKUP(U22,$O$3:$U$14,7,FALSE))</f>
        <v>0</v>
      </c>
      <c r="W22" s="39">
        <f t="shared" ref="W22:W61" si="2">IF(U22="1.1.1.",V22,V22*I22)</f>
        <v>0</v>
      </c>
    </row>
    <row r="23" spans="1:24" s="40" customFormat="1" ht="15" customHeight="1" x14ac:dyDescent="0.2">
      <c r="A23" s="42"/>
      <c r="B23" s="42"/>
      <c r="C23" s="42"/>
      <c r="D23" s="42"/>
      <c r="E23" s="42"/>
      <c r="F23" s="42"/>
      <c r="G23" s="67" t="s">
        <v>36</v>
      </c>
      <c r="H23" s="68" t="s">
        <v>37</v>
      </c>
      <c r="I23" s="69"/>
      <c r="K23" s="41"/>
      <c r="L23" s="140"/>
      <c r="M23" s="140"/>
      <c r="N23" s="41"/>
      <c r="O23" s="38"/>
      <c r="P23" s="101"/>
      <c r="Q23" s="39"/>
      <c r="R23" s="39"/>
      <c r="S23" s="39"/>
      <c r="T23" s="39"/>
      <c r="U23" s="38" t="str">
        <f t="shared" si="0"/>
        <v>--</v>
      </c>
      <c r="V23" s="39">
        <f t="shared" si="1"/>
        <v>0</v>
      </c>
      <c r="W23" s="39">
        <f t="shared" si="2"/>
        <v>0</v>
      </c>
    </row>
    <row r="24" spans="1:24" s="40" customFormat="1" ht="12.75" customHeight="1" x14ac:dyDescent="0.2">
      <c r="A24" s="42"/>
      <c r="B24" s="42"/>
      <c r="C24" s="42"/>
      <c r="D24" s="42"/>
      <c r="E24" s="42"/>
      <c r="F24" s="42"/>
      <c r="G24" s="67" t="s">
        <v>38</v>
      </c>
      <c r="H24" s="68" t="s">
        <v>35</v>
      </c>
      <c r="I24" s="66"/>
      <c r="K24" s="41"/>
      <c r="L24" s="141"/>
      <c r="M24" s="141"/>
      <c r="N24" s="41"/>
      <c r="O24" s="38"/>
      <c r="P24" s="101"/>
      <c r="Q24" s="39"/>
      <c r="R24" s="39"/>
      <c r="S24" s="39"/>
      <c r="T24" s="39"/>
      <c r="U24" s="38" t="str">
        <f t="shared" si="0"/>
        <v>--</v>
      </c>
      <c r="V24" s="39">
        <f t="shared" si="1"/>
        <v>0</v>
      </c>
      <c r="W24" s="39">
        <f t="shared" si="2"/>
        <v>0</v>
      </c>
    </row>
    <row r="25" spans="1:24" s="40" customFormat="1" ht="13.5" thickBot="1" x14ac:dyDescent="0.25">
      <c r="A25" s="42"/>
      <c r="B25" s="42"/>
      <c r="C25" s="42"/>
      <c r="D25" s="42"/>
      <c r="E25" s="42"/>
      <c r="F25" s="42"/>
      <c r="G25" s="67" t="s">
        <v>39</v>
      </c>
      <c r="H25" s="68" t="s">
        <v>37</v>
      </c>
      <c r="I25" s="69"/>
      <c r="K25" s="41"/>
      <c r="L25" s="141"/>
      <c r="M25" s="141"/>
      <c r="N25" s="41"/>
      <c r="O25" s="38"/>
      <c r="P25" s="101"/>
      <c r="Q25" s="39"/>
      <c r="R25" s="39"/>
      <c r="S25" s="39"/>
      <c r="T25" s="39"/>
      <c r="U25" s="38" t="str">
        <f t="shared" si="0"/>
        <v>--</v>
      </c>
      <c r="V25" s="39">
        <f t="shared" si="1"/>
        <v>0</v>
      </c>
      <c r="W25" s="39">
        <f t="shared" si="2"/>
        <v>0</v>
      </c>
    </row>
    <row r="26" spans="1:24" s="40" customFormat="1" ht="15" customHeight="1" thickTop="1" x14ac:dyDescent="0.2">
      <c r="A26" s="42"/>
      <c r="B26" s="42"/>
      <c r="C26" s="42"/>
      <c r="D26" s="42"/>
      <c r="E26" s="42"/>
      <c r="F26" s="42"/>
      <c r="G26" s="70" t="s">
        <v>40</v>
      </c>
      <c r="H26" s="71" t="s">
        <v>35</v>
      </c>
      <c r="I26" s="66"/>
      <c r="K26" s="41"/>
      <c r="L26" s="140"/>
      <c r="M26" s="140"/>
      <c r="N26" s="41"/>
      <c r="O26" s="38"/>
      <c r="P26" s="101"/>
      <c r="Q26" s="39"/>
      <c r="R26" s="39"/>
      <c r="S26" s="39"/>
      <c r="T26" s="39"/>
      <c r="U26" s="38" t="str">
        <f t="shared" si="0"/>
        <v>--</v>
      </c>
      <c r="V26" s="39">
        <f t="shared" si="1"/>
        <v>0</v>
      </c>
      <c r="W26" s="39">
        <f t="shared" si="2"/>
        <v>0</v>
      </c>
    </row>
    <row r="27" spans="1:24" s="40" customFormat="1" ht="15.75" customHeight="1" x14ac:dyDescent="0.2">
      <c r="A27" s="42"/>
      <c r="B27" s="42"/>
      <c r="C27" s="42"/>
      <c r="D27" s="42"/>
      <c r="E27" s="42"/>
      <c r="F27" s="42"/>
      <c r="G27" s="67" t="s">
        <v>36</v>
      </c>
      <c r="H27" s="68" t="s">
        <v>37</v>
      </c>
      <c r="I27" s="69"/>
      <c r="K27" s="41"/>
      <c r="L27" s="140"/>
      <c r="M27" s="140"/>
      <c r="N27" s="41"/>
      <c r="O27" s="38"/>
      <c r="P27" s="101"/>
      <c r="Q27" s="39"/>
      <c r="R27" s="39"/>
      <c r="S27" s="39"/>
      <c r="T27" s="39"/>
      <c r="U27" s="38" t="str">
        <f t="shared" si="0"/>
        <v>--</v>
      </c>
      <c r="V27" s="39">
        <f t="shared" si="1"/>
        <v>0</v>
      </c>
      <c r="W27" s="39">
        <f t="shared" si="2"/>
        <v>0</v>
      </c>
    </row>
    <row r="28" spans="1:24" s="40" customFormat="1" ht="12.75" x14ac:dyDescent="0.2">
      <c r="A28" s="42"/>
      <c r="B28" s="42"/>
      <c r="C28" s="42"/>
      <c r="D28" s="42"/>
      <c r="E28" s="42"/>
      <c r="F28" s="42"/>
      <c r="G28" s="67" t="s">
        <v>38</v>
      </c>
      <c r="H28" s="68" t="s">
        <v>35</v>
      </c>
      <c r="I28" s="66"/>
      <c r="K28" s="41"/>
      <c r="L28" s="41"/>
      <c r="M28" s="41"/>
      <c r="N28" s="41"/>
      <c r="O28" s="38"/>
      <c r="P28" s="101"/>
      <c r="Q28" s="39"/>
      <c r="R28" s="39"/>
      <c r="S28" s="39"/>
      <c r="T28" s="39"/>
      <c r="U28" s="38" t="str">
        <f t="shared" si="0"/>
        <v>--</v>
      </c>
      <c r="V28" s="39">
        <f t="shared" si="1"/>
        <v>0</v>
      </c>
      <c r="W28" s="39">
        <f t="shared" si="2"/>
        <v>0</v>
      </c>
    </row>
    <row r="29" spans="1:24" s="40" customFormat="1" ht="15" customHeight="1" thickBot="1" x14ac:dyDescent="0.25">
      <c r="A29" s="42"/>
      <c r="B29" s="42"/>
      <c r="C29" s="42"/>
      <c r="D29" s="42"/>
      <c r="E29" s="42"/>
      <c r="F29" s="42"/>
      <c r="G29" s="67" t="s">
        <v>39</v>
      </c>
      <c r="H29" s="68" t="s">
        <v>37</v>
      </c>
      <c r="I29" s="69"/>
      <c r="K29" s="47" t="s">
        <v>42</v>
      </c>
      <c r="L29" s="46"/>
      <c r="M29" s="41"/>
      <c r="N29" s="41"/>
      <c r="O29" s="38"/>
      <c r="P29" s="101"/>
      <c r="Q29" s="39"/>
      <c r="R29" s="39"/>
      <c r="S29" s="39"/>
      <c r="T29" s="39"/>
      <c r="U29" s="38" t="str">
        <f t="shared" si="0"/>
        <v>--</v>
      </c>
      <c r="V29" s="39">
        <f t="shared" si="1"/>
        <v>0</v>
      </c>
      <c r="W29" s="39">
        <f t="shared" si="2"/>
        <v>0</v>
      </c>
    </row>
    <row r="30" spans="1:24" s="40" customFormat="1" ht="15" thickTop="1" x14ac:dyDescent="0.2">
      <c r="A30" s="42"/>
      <c r="B30" s="42"/>
      <c r="C30" s="42"/>
      <c r="D30" s="42"/>
      <c r="E30" s="42"/>
      <c r="F30" s="42"/>
      <c r="G30" s="70" t="s">
        <v>43</v>
      </c>
      <c r="H30" s="71" t="s">
        <v>35</v>
      </c>
      <c r="I30" s="66"/>
      <c r="K30" s="47" t="s">
        <v>44</v>
      </c>
      <c r="L30" s="46"/>
      <c r="M30" s="41"/>
      <c r="N30" s="41"/>
      <c r="O30" s="38"/>
      <c r="P30" s="101"/>
      <c r="Q30" s="39"/>
      <c r="R30" s="39"/>
      <c r="S30" s="39"/>
      <c r="T30" s="39"/>
      <c r="U30" s="38" t="str">
        <f t="shared" si="0"/>
        <v>--</v>
      </c>
      <c r="V30" s="39">
        <f t="shared" si="1"/>
        <v>0</v>
      </c>
      <c r="W30" s="39">
        <f t="shared" si="2"/>
        <v>0</v>
      </c>
    </row>
    <row r="31" spans="1:24" s="40" customFormat="1" x14ac:dyDescent="0.2">
      <c r="A31" s="42"/>
      <c r="B31" s="42"/>
      <c r="C31" s="42"/>
      <c r="D31" s="42"/>
      <c r="E31" s="42"/>
      <c r="F31" s="42"/>
      <c r="G31" s="67" t="s">
        <v>36</v>
      </c>
      <c r="H31" s="68" t="s">
        <v>37</v>
      </c>
      <c r="I31" s="69"/>
      <c r="K31" s="47" t="s">
        <v>67</v>
      </c>
      <c r="L31" s="46"/>
      <c r="M31" s="41"/>
      <c r="N31" s="41"/>
      <c r="O31" s="38"/>
      <c r="P31" s="101"/>
      <c r="Q31" s="39"/>
      <c r="R31" s="39"/>
      <c r="S31" s="39"/>
      <c r="T31" s="39"/>
      <c r="U31" s="38" t="str">
        <f t="shared" si="0"/>
        <v>--</v>
      </c>
      <c r="V31" s="39">
        <f t="shared" si="1"/>
        <v>0</v>
      </c>
      <c r="W31" s="39">
        <f t="shared" si="2"/>
        <v>0</v>
      </c>
    </row>
    <row r="32" spans="1:24" s="40" customFormat="1" x14ac:dyDescent="0.2">
      <c r="A32" s="42"/>
      <c r="B32" s="42"/>
      <c r="C32" s="42"/>
      <c r="D32" s="42"/>
      <c r="E32" s="42"/>
      <c r="F32" s="42"/>
      <c r="G32" s="67" t="s">
        <v>38</v>
      </c>
      <c r="H32" s="68" t="s">
        <v>35</v>
      </c>
      <c r="I32" s="66"/>
      <c r="K32" s="47" t="s">
        <v>45</v>
      </c>
      <c r="L32" s="46"/>
      <c r="M32" s="41"/>
      <c r="N32" s="41"/>
      <c r="O32" s="38"/>
      <c r="P32" s="101"/>
      <c r="Q32" s="39"/>
      <c r="R32" s="39"/>
      <c r="S32" s="39"/>
      <c r="T32" s="39"/>
      <c r="U32" s="38" t="str">
        <f t="shared" si="0"/>
        <v>--</v>
      </c>
      <c r="V32" s="39">
        <f t="shared" si="1"/>
        <v>0</v>
      </c>
      <c r="W32" s="39">
        <f t="shared" si="2"/>
        <v>0</v>
      </c>
    </row>
    <row r="33" spans="1:23" s="40" customFormat="1" ht="15" thickBot="1" x14ac:dyDescent="0.25">
      <c r="A33" s="42"/>
      <c r="B33" s="42"/>
      <c r="C33" s="42"/>
      <c r="D33" s="42"/>
      <c r="E33" s="42"/>
      <c r="F33" s="42"/>
      <c r="G33" s="67" t="s">
        <v>39</v>
      </c>
      <c r="H33" s="68" t="s">
        <v>37</v>
      </c>
      <c r="I33" s="69"/>
      <c r="K33" s="47" t="s">
        <v>68</v>
      </c>
      <c r="L33" s="41"/>
      <c r="M33" s="41"/>
      <c r="N33" s="41"/>
      <c r="O33" s="38"/>
      <c r="P33" s="101"/>
      <c r="Q33" s="39"/>
      <c r="R33" s="39"/>
      <c r="S33" s="39"/>
      <c r="T33" s="39"/>
      <c r="U33" s="38" t="str">
        <f t="shared" si="0"/>
        <v>--</v>
      </c>
      <c r="V33" s="39">
        <f t="shared" si="1"/>
        <v>0</v>
      </c>
      <c r="W33" s="39">
        <f t="shared" si="2"/>
        <v>0</v>
      </c>
    </row>
    <row r="34" spans="1:23" s="40" customFormat="1" ht="15" thickTop="1" x14ac:dyDescent="0.2">
      <c r="A34" s="42"/>
      <c r="B34" s="42"/>
      <c r="C34" s="42"/>
      <c r="D34" s="42"/>
      <c r="E34" s="42"/>
      <c r="F34" s="42"/>
      <c r="G34" s="70" t="s">
        <v>46</v>
      </c>
      <c r="H34" s="71" t="s">
        <v>35</v>
      </c>
      <c r="I34" s="66"/>
      <c r="K34" s="116"/>
      <c r="M34" s="41"/>
      <c r="N34" s="41"/>
      <c r="O34" s="38"/>
      <c r="P34" s="101"/>
      <c r="Q34" s="39"/>
      <c r="R34" s="39"/>
      <c r="S34" s="39"/>
      <c r="T34" s="39"/>
      <c r="U34" s="38" t="str">
        <f t="shared" si="0"/>
        <v>--</v>
      </c>
      <c r="V34" s="39">
        <f t="shared" si="1"/>
        <v>0</v>
      </c>
      <c r="W34" s="39">
        <f t="shared" si="2"/>
        <v>0</v>
      </c>
    </row>
    <row r="35" spans="1:23" s="40" customFormat="1" ht="15" x14ac:dyDescent="0.2">
      <c r="A35" s="42"/>
      <c r="B35" s="42"/>
      <c r="C35" s="42"/>
      <c r="D35" s="42"/>
      <c r="E35" s="42"/>
      <c r="F35" s="42"/>
      <c r="G35" s="67" t="s">
        <v>36</v>
      </c>
      <c r="H35" s="68" t="s">
        <v>37</v>
      </c>
      <c r="I35" s="69"/>
      <c r="K35" s="172" t="s">
        <v>83</v>
      </c>
      <c r="L35" s="172"/>
      <c r="M35" s="173" t="s">
        <v>47</v>
      </c>
      <c r="N35" s="41"/>
      <c r="O35" s="38"/>
      <c r="P35" s="101"/>
      <c r="Q35" s="39"/>
      <c r="R35" s="39"/>
      <c r="S35" s="39"/>
      <c r="T35" s="39"/>
      <c r="U35" s="38" t="str">
        <f t="shared" si="0"/>
        <v>--</v>
      </c>
      <c r="V35" s="39">
        <f t="shared" si="1"/>
        <v>0</v>
      </c>
      <c r="W35" s="39">
        <f t="shared" si="2"/>
        <v>0</v>
      </c>
    </row>
    <row r="36" spans="1:23" s="40" customFormat="1" ht="26.25" customHeight="1" x14ac:dyDescent="0.2">
      <c r="A36" s="42"/>
      <c r="B36" s="42"/>
      <c r="C36" s="42"/>
      <c r="D36" s="42"/>
      <c r="E36" s="42"/>
      <c r="F36" s="42"/>
      <c r="G36" s="67" t="s">
        <v>38</v>
      </c>
      <c r="H36" s="68" t="s">
        <v>35</v>
      </c>
      <c r="I36" s="66"/>
      <c r="K36" s="172" t="s">
        <v>84</v>
      </c>
      <c r="L36" s="172"/>
      <c r="M36" s="173" t="s">
        <v>48</v>
      </c>
      <c r="N36" s="41"/>
      <c r="O36" s="38"/>
      <c r="P36" s="101"/>
      <c r="Q36" s="39"/>
      <c r="R36" s="39"/>
      <c r="S36" s="39"/>
      <c r="T36" s="39"/>
      <c r="U36" s="38" t="str">
        <f t="shared" si="0"/>
        <v>--</v>
      </c>
      <c r="V36" s="39">
        <f t="shared" si="1"/>
        <v>0</v>
      </c>
      <c r="W36" s="39">
        <f t="shared" si="2"/>
        <v>0</v>
      </c>
    </row>
    <row r="37" spans="1:23" s="40" customFormat="1" ht="25.5" customHeight="1" thickBot="1" x14ac:dyDescent="0.25">
      <c r="A37" s="42"/>
      <c r="B37" s="42"/>
      <c r="C37" s="42"/>
      <c r="D37" s="42"/>
      <c r="E37" s="42"/>
      <c r="F37" s="42"/>
      <c r="G37" s="67" t="s">
        <v>39</v>
      </c>
      <c r="H37" s="68" t="s">
        <v>37</v>
      </c>
      <c r="I37" s="69"/>
      <c r="K37" s="172" t="s">
        <v>20</v>
      </c>
      <c r="L37" s="172"/>
      <c r="M37" s="173" t="s">
        <v>49</v>
      </c>
      <c r="N37" s="41"/>
      <c r="O37" s="38"/>
      <c r="P37" s="101"/>
      <c r="Q37" s="39"/>
      <c r="R37" s="39"/>
      <c r="S37" s="39"/>
      <c r="T37" s="39"/>
      <c r="U37" s="38" t="str">
        <f t="shared" si="0"/>
        <v>--</v>
      </c>
      <c r="V37" s="39">
        <f t="shared" si="1"/>
        <v>0</v>
      </c>
      <c r="W37" s="39">
        <f t="shared" si="2"/>
        <v>0</v>
      </c>
    </row>
    <row r="38" spans="1:23" s="40" customFormat="1" ht="13.5" thickTop="1" x14ac:dyDescent="0.2">
      <c r="A38" s="42"/>
      <c r="B38" s="42"/>
      <c r="C38" s="42"/>
      <c r="D38" s="42"/>
      <c r="E38" s="42"/>
      <c r="F38" s="42"/>
      <c r="G38" s="70" t="s">
        <v>50</v>
      </c>
      <c r="H38" s="71" t="s">
        <v>35</v>
      </c>
      <c r="I38" s="66"/>
      <c r="K38" s="172"/>
      <c r="L38" s="172"/>
      <c r="M38" s="174"/>
      <c r="N38" s="41"/>
      <c r="O38" s="38"/>
      <c r="P38" s="101"/>
      <c r="Q38" s="39"/>
      <c r="R38" s="39"/>
      <c r="S38" s="39"/>
      <c r="T38" s="39"/>
      <c r="U38" s="38" t="str">
        <f t="shared" si="0"/>
        <v>--</v>
      </c>
      <c r="V38" s="39">
        <f t="shared" si="1"/>
        <v>0</v>
      </c>
      <c r="W38" s="39">
        <f t="shared" si="2"/>
        <v>0</v>
      </c>
    </row>
    <row r="39" spans="1:23" s="40" customFormat="1" ht="12.75" x14ac:dyDescent="0.2">
      <c r="A39" s="42"/>
      <c r="B39" s="42"/>
      <c r="C39" s="42"/>
      <c r="D39" s="42"/>
      <c r="E39" s="42"/>
      <c r="F39" s="42"/>
      <c r="G39" s="67" t="s">
        <v>36</v>
      </c>
      <c r="H39" s="68" t="s">
        <v>37</v>
      </c>
      <c r="I39" s="69"/>
      <c r="K39" s="41"/>
      <c r="L39" s="41"/>
      <c r="M39" s="41"/>
      <c r="N39" s="41"/>
      <c r="O39" s="38"/>
      <c r="P39" s="101"/>
      <c r="Q39" s="39"/>
      <c r="R39" s="39"/>
      <c r="S39" s="39"/>
      <c r="T39" s="39"/>
      <c r="U39" s="38" t="str">
        <f t="shared" si="0"/>
        <v>--</v>
      </c>
      <c r="V39" s="39">
        <f t="shared" si="1"/>
        <v>0</v>
      </c>
      <c r="W39" s="39">
        <f t="shared" si="2"/>
        <v>0</v>
      </c>
    </row>
    <row r="40" spans="1:23" s="40" customFormat="1" ht="12.75" x14ac:dyDescent="0.2">
      <c r="A40" s="42"/>
      <c r="B40" s="42"/>
      <c r="C40" s="42"/>
      <c r="D40" s="42"/>
      <c r="E40" s="42"/>
      <c r="F40" s="42"/>
      <c r="G40" s="67" t="s">
        <v>38</v>
      </c>
      <c r="H40" s="68" t="s">
        <v>35</v>
      </c>
      <c r="I40" s="66"/>
      <c r="K40" s="41"/>
      <c r="L40" s="41"/>
      <c r="M40" s="41"/>
      <c r="N40" s="41"/>
      <c r="O40" s="38"/>
      <c r="P40" s="101"/>
      <c r="Q40" s="39"/>
      <c r="R40" s="39"/>
      <c r="S40" s="39"/>
      <c r="T40" s="39"/>
      <c r="U40" s="38" t="str">
        <f t="shared" si="0"/>
        <v>--</v>
      </c>
      <c r="V40" s="39">
        <f t="shared" si="1"/>
        <v>0</v>
      </c>
      <c r="W40" s="39">
        <f t="shared" si="2"/>
        <v>0</v>
      </c>
    </row>
    <row r="41" spans="1:23" s="40" customFormat="1" ht="13.5" thickBot="1" x14ac:dyDescent="0.25">
      <c r="A41" s="42"/>
      <c r="B41" s="42"/>
      <c r="C41" s="42"/>
      <c r="D41" s="42"/>
      <c r="E41" s="42"/>
      <c r="F41" s="42"/>
      <c r="G41" s="67" t="s">
        <v>39</v>
      </c>
      <c r="H41" s="68" t="s">
        <v>37</v>
      </c>
      <c r="I41" s="69"/>
      <c r="K41" s="41"/>
      <c r="L41" s="41"/>
      <c r="M41" s="41"/>
      <c r="N41" s="41"/>
      <c r="O41" s="38"/>
      <c r="P41" s="101"/>
      <c r="Q41" s="39"/>
      <c r="R41" s="39"/>
      <c r="S41" s="39"/>
      <c r="T41" s="39"/>
      <c r="U41" s="38" t="str">
        <f t="shared" si="0"/>
        <v>--</v>
      </c>
      <c r="V41" s="39">
        <f t="shared" si="1"/>
        <v>0</v>
      </c>
      <c r="W41" s="39">
        <f t="shared" si="2"/>
        <v>0</v>
      </c>
    </row>
    <row r="42" spans="1:23" s="40" customFormat="1" ht="13.5" thickTop="1" x14ac:dyDescent="0.2">
      <c r="A42" s="42"/>
      <c r="B42" s="42"/>
      <c r="C42" s="42"/>
      <c r="D42" s="42"/>
      <c r="E42" s="42"/>
      <c r="F42" s="42"/>
      <c r="G42" s="70" t="s">
        <v>51</v>
      </c>
      <c r="H42" s="71" t="s">
        <v>35</v>
      </c>
      <c r="I42" s="66"/>
      <c r="K42" s="41"/>
      <c r="L42" s="41"/>
      <c r="M42" s="41"/>
      <c r="N42" s="41"/>
      <c r="O42" s="38"/>
      <c r="P42" s="101"/>
      <c r="Q42" s="39"/>
      <c r="R42" s="39"/>
      <c r="S42" s="39"/>
      <c r="T42" s="39"/>
      <c r="U42" s="38" t="str">
        <f t="shared" si="0"/>
        <v>--</v>
      </c>
      <c r="V42" s="39">
        <f t="shared" si="1"/>
        <v>0</v>
      </c>
      <c r="W42" s="39">
        <f t="shared" si="2"/>
        <v>0</v>
      </c>
    </row>
    <row r="43" spans="1:23" s="40" customFormat="1" ht="12.75" x14ac:dyDescent="0.2">
      <c r="A43" s="42"/>
      <c r="B43" s="42"/>
      <c r="C43" s="42"/>
      <c r="D43" s="42"/>
      <c r="E43" s="42"/>
      <c r="F43" s="42"/>
      <c r="G43" s="67" t="s">
        <v>36</v>
      </c>
      <c r="H43" s="68" t="s">
        <v>37</v>
      </c>
      <c r="I43" s="69"/>
      <c r="K43" s="41"/>
      <c r="L43" s="41"/>
      <c r="M43" s="41"/>
      <c r="N43" s="41"/>
      <c r="O43" s="38"/>
      <c r="P43" s="101"/>
      <c r="Q43" s="39"/>
      <c r="R43" s="39"/>
      <c r="S43" s="39"/>
      <c r="T43" s="39"/>
      <c r="U43" s="38" t="str">
        <f t="shared" si="0"/>
        <v>--</v>
      </c>
      <c r="V43" s="39">
        <f t="shared" si="1"/>
        <v>0</v>
      </c>
      <c r="W43" s="39">
        <f t="shared" si="2"/>
        <v>0</v>
      </c>
    </row>
    <row r="44" spans="1:23" s="40" customFormat="1" ht="12.75" x14ac:dyDescent="0.2">
      <c r="A44" s="42"/>
      <c r="B44" s="42"/>
      <c r="C44" s="42"/>
      <c r="D44" s="42"/>
      <c r="E44" s="42"/>
      <c r="F44" s="42"/>
      <c r="G44" s="67" t="s">
        <v>38</v>
      </c>
      <c r="H44" s="68" t="s">
        <v>35</v>
      </c>
      <c r="I44" s="66"/>
      <c r="K44" s="41"/>
      <c r="L44" s="41"/>
      <c r="M44" s="41"/>
      <c r="N44" s="41"/>
      <c r="O44" s="38"/>
      <c r="P44" s="101"/>
      <c r="Q44" s="39"/>
      <c r="R44" s="39"/>
      <c r="S44" s="39"/>
      <c r="T44" s="39"/>
      <c r="U44" s="38" t="str">
        <f t="shared" si="0"/>
        <v>--</v>
      </c>
      <c r="V44" s="39">
        <f t="shared" si="1"/>
        <v>0</v>
      </c>
      <c r="W44" s="39">
        <f t="shared" si="2"/>
        <v>0</v>
      </c>
    </row>
    <row r="45" spans="1:23" s="40" customFormat="1" ht="13.5" thickBot="1" x14ac:dyDescent="0.25">
      <c r="A45" s="42"/>
      <c r="B45" s="42"/>
      <c r="C45" s="42"/>
      <c r="D45" s="42"/>
      <c r="E45" s="42"/>
      <c r="F45" s="42"/>
      <c r="G45" s="67" t="s">
        <v>39</v>
      </c>
      <c r="H45" s="68" t="s">
        <v>37</v>
      </c>
      <c r="I45" s="69"/>
      <c r="K45" s="41"/>
      <c r="L45" s="41"/>
      <c r="M45" s="41"/>
      <c r="N45" s="41"/>
      <c r="O45" s="38"/>
      <c r="P45" s="101"/>
      <c r="Q45" s="39"/>
      <c r="R45" s="39"/>
      <c r="S45" s="39"/>
      <c r="T45" s="39"/>
      <c r="U45" s="38" t="str">
        <f t="shared" si="0"/>
        <v>--</v>
      </c>
      <c r="V45" s="39">
        <f t="shared" si="1"/>
        <v>0</v>
      </c>
      <c r="W45" s="39">
        <f t="shared" si="2"/>
        <v>0</v>
      </c>
    </row>
    <row r="46" spans="1:23" s="40" customFormat="1" ht="13.5" thickTop="1" x14ac:dyDescent="0.2">
      <c r="A46" s="42"/>
      <c r="B46" s="42"/>
      <c r="C46" s="42"/>
      <c r="D46" s="42"/>
      <c r="E46" s="42"/>
      <c r="F46" s="42"/>
      <c r="G46" s="70" t="s">
        <v>52</v>
      </c>
      <c r="H46" s="71" t="s">
        <v>35</v>
      </c>
      <c r="I46" s="66"/>
      <c r="K46" s="41"/>
      <c r="L46" s="41"/>
      <c r="M46" s="41"/>
      <c r="N46" s="41"/>
      <c r="O46" s="38"/>
      <c r="P46" s="101"/>
      <c r="Q46" s="39"/>
      <c r="R46" s="39"/>
      <c r="S46" s="39"/>
      <c r="T46" s="39"/>
      <c r="U46" s="38" t="str">
        <f t="shared" si="0"/>
        <v>--</v>
      </c>
      <c r="V46" s="39">
        <f t="shared" si="1"/>
        <v>0</v>
      </c>
      <c r="W46" s="39">
        <f t="shared" si="2"/>
        <v>0</v>
      </c>
    </row>
    <row r="47" spans="1:23" s="40" customFormat="1" ht="12.75" x14ac:dyDescent="0.2">
      <c r="A47" s="26"/>
      <c r="B47" s="26"/>
      <c r="C47" s="26"/>
      <c r="D47" s="26"/>
      <c r="E47" s="26"/>
      <c r="F47" s="26"/>
      <c r="G47" s="67" t="s">
        <v>36</v>
      </c>
      <c r="H47" s="68" t="s">
        <v>37</v>
      </c>
      <c r="I47" s="69"/>
      <c r="K47" s="41"/>
      <c r="L47" s="41"/>
      <c r="M47" s="41"/>
      <c r="N47" s="41"/>
      <c r="O47" s="38"/>
      <c r="P47" s="101"/>
      <c r="Q47" s="39"/>
      <c r="R47" s="39"/>
      <c r="S47" s="39"/>
      <c r="T47" s="39"/>
      <c r="U47" s="38" t="str">
        <f t="shared" si="0"/>
        <v>--</v>
      </c>
      <c r="V47" s="39">
        <f t="shared" si="1"/>
        <v>0</v>
      </c>
      <c r="W47" s="39">
        <f t="shared" si="2"/>
        <v>0</v>
      </c>
    </row>
    <row r="48" spans="1:23" s="40" customFormat="1" ht="12.75" x14ac:dyDescent="0.2">
      <c r="A48" s="26"/>
      <c r="B48" s="26"/>
      <c r="C48" s="26"/>
      <c r="D48" s="26"/>
      <c r="E48" s="26"/>
      <c r="F48" s="26"/>
      <c r="G48" s="67" t="s">
        <v>38</v>
      </c>
      <c r="H48" s="68" t="s">
        <v>35</v>
      </c>
      <c r="I48" s="66"/>
      <c r="K48" s="41"/>
      <c r="L48" s="41"/>
      <c r="M48" s="41"/>
      <c r="N48" s="41"/>
      <c r="O48" s="38"/>
      <c r="P48" s="101"/>
      <c r="Q48" s="39"/>
      <c r="R48" s="39"/>
      <c r="S48" s="39"/>
      <c r="T48" s="39"/>
      <c r="U48" s="38" t="str">
        <f t="shared" si="0"/>
        <v>--</v>
      </c>
      <c r="V48" s="39">
        <f t="shared" si="1"/>
        <v>0</v>
      </c>
      <c r="W48" s="39">
        <f t="shared" si="2"/>
        <v>0</v>
      </c>
    </row>
    <row r="49" spans="1:23" s="40" customFormat="1" ht="13.5" thickBot="1" x14ac:dyDescent="0.25">
      <c r="A49" s="26"/>
      <c r="B49" s="26"/>
      <c r="C49" s="26"/>
      <c r="D49" s="26"/>
      <c r="E49" s="26"/>
      <c r="F49" s="26"/>
      <c r="G49" s="67" t="s">
        <v>39</v>
      </c>
      <c r="H49" s="68" t="s">
        <v>37</v>
      </c>
      <c r="I49" s="69"/>
      <c r="K49" s="41"/>
      <c r="L49" s="41"/>
      <c r="M49" s="41"/>
      <c r="N49" s="41"/>
      <c r="O49" s="38"/>
      <c r="P49" s="101"/>
      <c r="Q49" s="39"/>
      <c r="R49" s="39"/>
      <c r="S49" s="39"/>
      <c r="T49" s="39"/>
      <c r="U49" s="38" t="str">
        <f t="shared" si="0"/>
        <v>--</v>
      </c>
      <c r="V49" s="39">
        <f t="shared" si="1"/>
        <v>0</v>
      </c>
      <c r="W49" s="39">
        <f t="shared" si="2"/>
        <v>0</v>
      </c>
    </row>
    <row r="50" spans="1:23" s="40" customFormat="1" ht="13.5" thickTop="1" x14ac:dyDescent="0.2">
      <c r="A50" s="26"/>
      <c r="B50" s="26"/>
      <c r="C50" s="26"/>
      <c r="D50" s="26"/>
      <c r="E50" s="26"/>
      <c r="F50" s="26"/>
      <c r="G50" s="70" t="s">
        <v>53</v>
      </c>
      <c r="H50" s="71" t="s">
        <v>35</v>
      </c>
      <c r="I50" s="66"/>
      <c r="K50" s="41"/>
      <c r="L50" s="41"/>
      <c r="M50" s="41"/>
      <c r="N50" s="41"/>
      <c r="O50" s="38"/>
      <c r="P50" s="101"/>
      <c r="Q50" s="39"/>
      <c r="R50" s="39"/>
      <c r="S50" s="39"/>
      <c r="T50" s="39"/>
      <c r="U50" s="38" t="str">
        <f t="shared" si="0"/>
        <v>--</v>
      </c>
      <c r="V50" s="39">
        <f t="shared" si="1"/>
        <v>0</v>
      </c>
      <c r="W50" s="39">
        <f t="shared" si="2"/>
        <v>0</v>
      </c>
    </row>
    <row r="51" spans="1:23" s="40" customFormat="1" ht="12.75" x14ac:dyDescent="0.2">
      <c r="A51" s="26"/>
      <c r="B51" s="26"/>
      <c r="C51" s="26"/>
      <c r="D51" s="26"/>
      <c r="E51" s="26"/>
      <c r="F51" s="26"/>
      <c r="G51" s="67" t="s">
        <v>36</v>
      </c>
      <c r="H51" s="68" t="s">
        <v>37</v>
      </c>
      <c r="I51" s="69"/>
      <c r="K51" s="41"/>
      <c r="L51" s="41"/>
      <c r="M51" s="41"/>
      <c r="N51" s="41"/>
      <c r="O51" s="38"/>
      <c r="P51" s="101"/>
      <c r="Q51" s="39"/>
      <c r="R51" s="39"/>
      <c r="S51" s="39"/>
      <c r="T51" s="39"/>
      <c r="U51" s="38" t="str">
        <f t="shared" si="0"/>
        <v>--</v>
      </c>
      <c r="V51" s="39">
        <f t="shared" si="1"/>
        <v>0</v>
      </c>
      <c r="W51" s="39">
        <f t="shared" si="2"/>
        <v>0</v>
      </c>
    </row>
    <row r="52" spans="1:23" s="40" customFormat="1" ht="12.75" x14ac:dyDescent="0.2">
      <c r="A52" s="26"/>
      <c r="B52" s="26"/>
      <c r="C52" s="26"/>
      <c r="D52" s="26"/>
      <c r="E52" s="26"/>
      <c r="F52" s="26"/>
      <c r="G52" s="67" t="s">
        <v>38</v>
      </c>
      <c r="H52" s="68" t="s">
        <v>35</v>
      </c>
      <c r="I52" s="66"/>
      <c r="K52" s="41"/>
      <c r="L52" s="41"/>
      <c r="M52" s="41"/>
      <c r="N52" s="41"/>
      <c r="O52" s="38"/>
      <c r="P52" s="101"/>
      <c r="Q52" s="39"/>
      <c r="R52" s="39"/>
      <c r="S52" s="39"/>
      <c r="T52" s="39"/>
      <c r="U52" s="38" t="str">
        <f t="shared" si="0"/>
        <v>--</v>
      </c>
      <c r="V52" s="39">
        <f t="shared" si="1"/>
        <v>0</v>
      </c>
      <c r="W52" s="39">
        <f t="shared" si="2"/>
        <v>0</v>
      </c>
    </row>
    <row r="53" spans="1:23" s="40" customFormat="1" ht="13.5" thickBot="1" x14ac:dyDescent="0.25">
      <c r="A53" s="26"/>
      <c r="B53" s="26"/>
      <c r="C53" s="26"/>
      <c r="D53" s="26"/>
      <c r="E53" s="26"/>
      <c r="F53" s="26"/>
      <c r="G53" s="67" t="s">
        <v>39</v>
      </c>
      <c r="H53" s="68" t="s">
        <v>37</v>
      </c>
      <c r="I53" s="69"/>
      <c r="K53" s="41"/>
      <c r="L53" s="41"/>
      <c r="M53" s="41"/>
      <c r="N53" s="41"/>
      <c r="O53" s="38"/>
      <c r="P53" s="101"/>
      <c r="Q53" s="39"/>
      <c r="R53" s="39"/>
      <c r="S53" s="39"/>
      <c r="T53" s="39"/>
      <c r="U53" s="38" t="str">
        <f t="shared" si="0"/>
        <v>--</v>
      </c>
      <c r="V53" s="39">
        <f t="shared" si="1"/>
        <v>0</v>
      </c>
      <c r="W53" s="39">
        <f t="shared" si="2"/>
        <v>0</v>
      </c>
    </row>
    <row r="54" spans="1:23" s="40" customFormat="1" ht="13.5" thickTop="1" x14ac:dyDescent="0.2">
      <c r="A54" s="26"/>
      <c r="B54" s="26"/>
      <c r="C54" s="26"/>
      <c r="D54" s="26"/>
      <c r="E54" s="26"/>
      <c r="F54" s="26"/>
      <c r="G54" s="70" t="s">
        <v>54</v>
      </c>
      <c r="H54" s="71" t="s">
        <v>35</v>
      </c>
      <c r="I54" s="66"/>
      <c r="K54" s="41"/>
      <c r="L54" s="41"/>
      <c r="M54" s="41"/>
      <c r="N54" s="41"/>
      <c r="O54" s="38"/>
      <c r="P54" s="101"/>
      <c r="Q54" s="39"/>
      <c r="R54" s="39"/>
      <c r="S54" s="39"/>
      <c r="T54" s="39"/>
      <c r="U54" s="38" t="str">
        <f t="shared" si="0"/>
        <v>--</v>
      </c>
      <c r="V54" s="39">
        <f t="shared" si="1"/>
        <v>0</v>
      </c>
      <c r="W54" s="39">
        <f t="shared" si="2"/>
        <v>0</v>
      </c>
    </row>
    <row r="55" spans="1:23" s="40" customFormat="1" ht="12.75" x14ac:dyDescent="0.2">
      <c r="A55" s="26"/>
      <c r="B55" s="26"/>
      <c r="C55" s="26"/>
      <c r="D55" s="26"/>
      <c r="E55" s="26"/>
      <c r="F55" s="26"/>
      <c r="G55" s="67" t="s">
        <v>36</v>
      </c>
      <c r="H55" s="68" t="s">
        <v>37</v>
      </c>
      <c r="I55" s="69"/>
      <c r="K55" s="41"/>
      <c r="L55" s="41"/>
      <c r="M55" s="41"/>
      <c r="N55" s="41"/>
      <c r="O55" s="38"/>
      <c r="P55" s="101"/>
      <c r="Q55" s="39"/>
      <c r="R55" s="39"/>
      <c r="S55" s="39"/>
      <c r="T55" s="39"/>
      <c r="U55" s="38" t="str">
        <f t="shared" si="0"/>
        <v>--</v>
      </c>
      <c r="V55" s="39">
        <f t="shared" si="1"/>
        <v>0</v>
      </c>
      <c r="W55" s="39">
        <f t="shared" si="2"/>
        <v>0</v>
      </c>
    </row>
    <row r="56" spans="1:23" s="40" customFormat="1" ht="12.75" x14ac:dyDescent="0.2">
      <c r="A56" s="26"/>
      <c r="B56" s="26"/>
      <c r="C56" s="26"/>
      <c r="D56" s="26"/>
      <c r="E56" s="26"/>
      <c r="F56" s="26"/>
      <c r="G56" s="67" t="s">
        <v>38</v>
      </c>
      <c r="H56" s="68" t="s">
        <v>35</v>
      </c>
      <c r="I56" s="66"/>
      <c r="K56" s="41"/>
      <c r="L56" s="41"/>
      <c r="M56" s="41"/>
      <c r="N56" s="41"/>
      <c r="O56" s="38"/>
      <c r="P56" s="101"/>
      <c r="Q56" s="39"/>
      <c r="R56" s="39"/>
      <c r="S56" s="39"/>
      <c r="T56" s="39"/>
      <c r="U56" s="38" t="str">
        <f t="shared" si="0"/>
        <v>--</v>
      </c>
      <c r="V56" s="39">
        <f t="shared" si="1"/>
        <v>0</v>
      </c>
      <c r="W56" s="39">
        <f t="shared" si="2"/>
        <v>0</v>
      </c>
    </row>
    <row r="57" spans="1:23" s="40" customFormat="1" ht="13.5" thickBot="1" x14ac:dyDescent="0.25">
      <c r="A57" s="26"/>
      <c r="B57" s="26"/>
      <c r="C57" s="26"/>
      <c r="D57" s="26"/>
      <c r="E57" s="26"/>
      <c r="F57" s="26"/>
      <c r="G57" s="67" t="s">
        <v>39</v>
      </c>
      <c r="H57" s="68" t="s">
        <v>37</v>
      </c>
      <c r="I57" s="69"/>
      <c r="K57" s="41"/>
      <c r="L57" s="41"/>
      <c r="M57" s="41"/>
      <c r="N57" s="41"/>
      <c r="O57" s="38"/>
      <c r="P57" s="101"/>
      <c r="Q57" s="39"/>
      <c r="R57" s="39"/>
      <c r="S57" s="39"/>
      <c r="T57" s="39"/>
      <c r="U57" s="38" t="str">
        <f t="shared" si="0"/>
        <v>--</v>
      </c>
      <c r="V57" s="39">
        <f t="shared" si="1"/>
        <v>0</v>
      </c>
      <c r="W57" s="39">
        <f t="shared" si="2"/>
        <v>0</v>
      </c>
    </row>
    <row r="58" spans="1:23" s="40" customFormat="1" ht="13.5" thickTop="1" x14ac:dyDescent="0.2">
      <c r="A58" s="26"/>
      <c r="B58" s="26"/>
      <c r="C58" s="26"/>
      <c r="D58" s="26"/>
      <c r="E58" s="26"/>
      <c r="F58" s="26"/>
      <c r="G58" s="70" t="s">
        <v>55</v>
      </c>
      <c r="H58" s="71" t="s">
        <v>35</v>
      </c>
      <c r="I58" s="66"/>
      <c r="K58" s="41"/>
      <c r="L58" s="41"/>
      <c r="M58" s="41"/>
      <c r="N58" s="41"/>
      <c r="O58" s="38"/>
      <c r="P58" s="101"/>
      <c r="Q58" s="39"/>
      <c r="R58" s="39"/>
      <c r="S58" s="39"/>
      <c r="T58" s="39"/>
      <c r="U58" s="38" t="str">
        <f t="shared" si="0"/>
        <v>--</v>
      </c>
      <c r="V58" s="39">
        <f t="shared" si="1"/>
        <v>0</v>
      </c>
      <c r="W58" s="39">
        <f t="shared" si="2"/>
        <v>0</v>
      </c>
    </row>
    <row r="59" spans="1:23" s="40" customFormat="1" ht="12.75" x14ac:dyDescent="0.2">
      <c r="A59" s="26"/>
      <c r="B59" s="26"/>
      <c r="C59" s="26"/>
      <c r="D59" s="26"/>
      <c r="E59" s="26"/>
      <c r="F59" s="26"/>
      <c r="G59" s="67" t="s">
        <v>36</v>
      </c>
      <c r="H59" s="68" t="s">
        <v>37</v>
      </c>
      <c r="I59" s="69"/>
      <c r="K59" s="41"/>
      <c r="L59" s="41"/>
      <c r="M59" s="41"/>
      <c r="N59" s="41"/>
      <c r="O59" s="38"/>
      <c r="P59" s="101"/>
      <c r="Q59" s="39"/>
      <c r="R59" s="39"/>
      <c r="S59" s="39"/>
      <c r="T59" s="39"/>
      <c r="U59" s="38" t="str">
        <f t="shared" si="0"/>
        <v>--</v>
      </c>
      <c r="V59" s="39">
        <f t="shared" si="1"/>
        <v>0</v>
      </c>
      <c r="W59" s="39">
        <f t="shared" si="2"/>
        <v>0</v>
      </c>
    </row>
    <row r="60" spans="1:23" s="40" customFormat="1" ht="12.75" x14ac:dyDescent="0.2">
      <c r="A60" s="26"/>
      <c r="B60" s="26"/>
      <c r="C60" s="26"/>
      <c r="D60" s="26"/>
      <c r="E60" s="26"/>
      <c r="F60" s="26"/>
      <c r="G60" s="67" t="s">
        <v>38</v>
      </c>
      <c r="H60" s="68" t="s">
        <v>35</v>
      </c>
      <c r="I60" s="66"/>
      <c r="K60" s="41"/>
      <c r="L60" s="41"/>
      <c r="M60" s="41"/>
      <c r="N60" s="41"/>
      <c r="O60" s="38"/>
      <c r="P60" s="101"/>
      <c r="Q60" s="39"/>
      <c r="R60" s="39"/>
      <c r="S60" s="39"/>
      <c r="T60" s="39"/>
      <c r="U60" s="38" t="str">
        <f t="shared" si="0"/>
        <v>--</v>
      </c>
      <c r="V60" s="39">
        <f t="shared" si="1"/>
        <v>0</v>
      </c>
      <c r="W60" s="39">
        <f t="shared" si="2"/>
        <v>0</v>
      </c>
    </row>
    <row r="61" spans="1:23" s="40" customFormat="1" ht="12.75" x14ac:dyDescent="0.2">
      <c r="A61" s="26"/>
      <c r="B61" s="26"/>
      <c r="C61" s="26"/>
      <c r="D61" s="26"/>
      <c r="E61" s="26"/>
      <c r="F61" s="26"/>
      <c r="G61" s="67" t="s">
        <v>39</v>
      </c>
      <c r="H61" s="68" t="s">
        <v>37</v>
      </c>
      <c r="I61" s="69"/>
      <c r="K61" s="41"/>
      <c r="L61" s="41"/>
      <c r="M61" s="41"/>
      <c r="N61" s="41"/>
      <c r="O61" s="38"/>
      <c r="P61" s="101"/>
      <c r="Q61" s="39"/>
      <c r="R61" s="39"/>
      <c r="S61" s="39"/>
      <c r="T61" s="39"/>
      <c r="U61" s="38" t="str">
        <f t="shared" si="0"/>
        <v>--</v>
      </c>
      <c r="V61" s="39">
        <f t="shared" si="1"/>
        <v>0</v>
      </c>
      <c r="W61" s="39">
        <f t="shared" si="2"/>
        <v>0</v>
      </c>
    </row>
    <row r="62" spans="1:23" s="40" customFormat="1" ht="12.75" x14ac:dyDescent="0.2">
      <c r="A62" s="26"/>
      <c r="B62" s="26"/>
      <c r="C62" s="26"/>
      <c r="D62" s="26"/>
      <c r="E62" s="26"/>
      <c r="F62" s="26"/>
      <c r="G62" s="41"/>
      <c r="H62" s="41"/>
      <c r="I62" s="41"/>
      <c r="K62" s="41"/>
      <c r="L62" s="41"/>
      <c r="M62" s="41"/>
      <c r="N62" s="41"/>
      <c r="O62" s="38"/>
      <c r="P62" s="101"/>
      <c r="Q62" s="39"/>
      <c r="R62" s="39"/>
      <c r="S62" s="39"/>
      <c r="T62" s="39"/>
      <c r="U62" s="43"/>
      <c r="V62" s="43"/>
      <c r="W62" s="43"/>
    </row>
    <row r="63" spans="1:23" s="40" customFormat="1" ht="12.75" x14ac:dyDescent="0.2">
      <c r="A63" s="26"/>
      <c r="B63" s="26"/>
      <c r="C63" s="26"/>
      <c r="D63" s="26"/>
      <c r="E63" s="26"/>
      <c r="F63" s="26"/>
      <c r="G63" s="41"/>
      <c r="H63" s="41"/>
      <c r="I63" s="41"/>
      <c r="K63" s="41"/>
      <c r="L63" s="41"/>
      <c r="M63" s="41"/>
      <c r="N63" s="41"/>
      <c r="O63" s="38"/>
      <c r="P63" s="101"/>
      <c r="Q63" s="39"/>
      <c r="R63" s="39"/>
      <c r="S63" s="39"/>
      <c r="T63" s="39"/>
      <c r="U63" s="43"/>
      <c r="V63" s="43"/>
      <c r="W63" s="43"/>
    </row>
    <row r="64" spans="1:23" s="40" customFormat="1" ht="12.75" x14ac:dyDescent="0.2">
      <c r="A64" s="26"/>
      <c r="B64" s="26"/>
      <c r="C64" s="26"/>
      <c r="D64" s="26"/>
      <c r="E64" s="26"/>
      <c r="F64" s="26"/>
      <c r="G64" s="41"/>
      <c r="H64" s="41"/>
      <c r="I64" s="41"/>
      <c r="K64" s="41"/>
      <c r="L64" s="41"/>
      <c r="M64" s="41"/>
      <c r="N64" s="41"/>
      <c r="O64" s="38"/>
      <c r="P64" s="101"/>
      <c r="Q64" s="39"/>
      <c r="R64" s="39"/>
      <c r="S64" s="39"/>
      <c r="T64" s="39"/>
      <c r="U64" s="43"/>
      <c r="V64" s="43"/>
      <c r="W64" s="43"/>
    </row>
    <row r="65" spans="1:26" s="40" customFormat="1" ht="12.75" x14ac:dyDescent="0.2">
      <c r="A65" s="26"/>
      <c r="B65" s="26"/>
      <c r="C65" s="26"/>
      <c r="D65" s="26"/>
      <c r="E65" s="26"/>
      <c r="F65" s="26"/>
      <c r="G65" s="41"/>
      <c r="H65" s="41"/>
      <c r="I65" s="41"/>
      <c r="K65" s="41"/>
      <c r="L65" s="41"/>
      <c r="M65" s="41"/>
      <c r="N65" s="41"/>
      <c r="O65" s="38"/>
      <c r="P65" s="101"/>
      <c r="Q65" s="39"/>
      <c r="R65" s="39"/>
      <c r="S65" s="39"/>
      <c r="T65" s="39"/>
      <c r="U65" s="43"/>
      <c r="V65" s="43"/>
      <c r="W65" s="43"/>
    </row>
    <row r="66" spans="1:26" s="40" customFormat="1" ht="12.75" x14ac:dyDescent="0.2">
      <c r="A66" s="26"/>
      <c r="B66" s="26"/>
      <c r="C66" s="26"/>
      <c r="D66" s="26"/>
      <c r="E66" s="26"/>
      <c r="F66" s="26"/>
      <c r="G66" s="41"/>
      <c r="H66" s="41"/>
      <c r="I66" s="41"/>
      <c r="K66" s="41"/>
      <c r="L66" s="41"/>
      <c r="M66" s="41"/>
      <c r="N66" s="41"/>
      <c r="O66" s="38"/>
      <c r="P66" s="101"/>
      <c r="Q66" s="39"/>
      <c r="R66" s="39"/>
      <c r="S66" s="39"/>
      <c r="T66" s="39"/>
      <c r="U66" s="43"/>
      <c r="V66" s="43"/>
      <c r="W66" s="43"/>
    </row>
    <row r="67" spans="1:26" s="40" customFormat="1" ht="12.75" x14ac:dyDescent="0.2">
      <c r="A67" s="26"/>
      <c r="B67" s="26"/>
      <c r="C67" s="26"/>
      <c r="D67" s="26"/>
      <c r="E67" s="26"/>
      <c r="F67" s="26"/>
      <c r="G67" s="41"/>
      <c r="H67" s="41"/>
      <c r="I67" s="41"/>
      <c r="K67" s="41"/>
      <c r="L67" s="41"/>
      <c r="M67" s="41"/>
      <c r="N67" s="41"/>
      <c r="O67" s="38"/>
      <c r="P67" s="101"/>
      <c r="Q67" s="39"/>
      <c r="R67" s="39"/>
      <c r="S67" s="39"/>
      <c r="T67" s="39"/>
      <c r="U67" s="43"/>
      <c r="V67" s="43"/>
      <c r="W67" s="43"/>
      <c r="X67" s="41"/>
    </row>
    <row r="68" spans="1:26" s="40" customFormat="1" ht="12.75" x14ac:dyDescent="0.2">
      <c r="A68" s="26"/>
      <c r="B68" s="26"/>
      <c r="C68" s="26"/>
      <c r="D68" s="26"/>
      <c r="E68" s="26"/>
      <c r="F68" s="26"/>
      <c r="G68" s="41"/>
      <c r="H68" s="41"/>
      <c r="I68" s="41"/>
      <c r="K68" s="41"/>
      <c r="L68" s="41"/>
      <c r="M68" s="41"/>
      <c r="N68" s="41"/>
      <c r="O68" s="38"/>
      <c r="P68" s="101"/>
      <c r="Q68" s="39"/>
      <c r="R68" s="39"/>
      <c r="S68" s="39"/>
      <c r="T68" s="39"/>
      <c r="U68" s="43"/>
      <c r="V68" s="43"/>
      <c r="W68" s="43"/>
      <c r="X68" s="41"/>
    </row>
    <row r="69" spans="1:26" s="40" customFormat="1" ht="12.75" x14ac:dyDescent="0.2">
      <c r="A69" s="26"/>
      <c r="B69" s="26"/>
      <c r="C69" s="26"/>
      <c r="D69" s="26"/>
      <c r="E69" s="26"/>
      <c r="F69" s="26"/>
      <c r="G69" s="41"/>
      <c r="H69" s="41"/>
      <c r="I69" s="41"/>
      <c r="K69" s="41"/>
      <c r="L69" s="41"/>
      <c r="M69" s="41"/>
      <c r="N69" s="41"/>
      <c r="O69" s="38"/>
      <c r="P69" s="101"/>
      <c r="Q69" s="39"/>
      <c r="R69" s="39"/>
      <c r="S69" s="39"/>
      <c r="T69" s="39"/>
      <c r="U69" s="43"/>
      <c r="V69" s="43"/>
      <c r="W69" s="43"/>
      <c r="X69" s="41"/>
    </row>
    <row r="70" spans="1:26" s="40" customFormat="1" ht="12.75" x14ac:dyDescent="0.2">
      <c r="A70" s="26"/>
      <c r="B70" s="26"/>
      <c r="C70" s="26"/>
      <c r="D70" s="26"/>
      <c r="E70" s="26"/>
      <c r="F70" s="26"/>
      <c r="G70" s="41"/>
      <c r="H70" s="41"/>
      <c r="I70" s="41"/>
      <c r="K70" s="41"/>
      <c r="L70" s="41"/>
      <c r="M70" s="41"/>
      <c r="N70" s="41"/>
      <c r="O70" s="38"/>
      <c r="P70" s="101"/>
      <c r="Q70" s="39"/>
      <c r="R70" s="39"/>
      <c r="S70" s="39"/>
      <c r="T70" s="39"/>
      <c r="U70" s="43"/>
      <c r="V70" s="43"/>
      <c r="W70" s="43"/>
      <c r="X70" s="41"/>
    </row>
    <row r="71" spans="1:26" s="40" customFormat="1" ht="12.75" x14ac:dyDescent="0.2">
      <c r="A71" s="26"/>
      <c r="B71" s="26"/>
      <c r="C71" s="26"/>
      <c r="D71" s="26"/>
      <c r="E71" s="26"/>
      <c r="F71" s="26"/>
      <c r="G71" s="41"/>
      <c r="H71" s="41"/>
      <c r="I71" s="41"/>
      <c r="K71" s="41"/>
      <c r="L71" s="41"/>
      <c r="M71" s="41"/>
      <c r="N71" s="41"/>
      <c r="O71" s="38"/>
      <c r="P71" s="101"/>
      <c r="Q71" s="39"/>
      <c r="R71" s="39"/>
      <c r="S71" s="39"/>
      <c r="T71" s="39"/>
      <c r="U71" s="43"/>
      <c r="V71" s="43"/>
      <c r="W71" s="43"/>
      <c r="X71" s="41"/>
    </row>
    <row r="72" spans="1:26" s="40" customFormat="1" ht="12.75" x14ac:dyDescent="0.2">
      <c r="A72" s="26"/>
      <c r="B72" s="26"/>
      <c r="C72" s="26"/>
      <c r="D72" s="26"/>
      <c r="E72" s="26"/>
      <c r="F72" s="26"/>
      <c r="G72" s="41"/>
      <c r="H72" s="41"/>
      <c r="I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</row>
    <row r="73" spans="1:26" s="40" customFormat="1" ht="12.75" x14ac:dyDescent="0.2">
      <c r="A73" s="26"/>
      <c r="B73" s="26"/>
      <c r="C73" s="26"/>
      <c r="D73" s="26"/>
      <c r="E73" s="26"/>
      <c r="F73" s="26"/>
      <c r="G73" s="41"/>
      <c r="H73" s="41"/>
      <c r="I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</row>
    <row r="74" spans="1:26" s="40" customFormat="1" ht="12.75" x14ac:dyDescent="0.2">
      <c r="A74" s="26"/>
      <c r="B74" s="26"/>
      <c r="C74" s="26"/>
      <c r="D74" s="26"/>
      <c r="E74" s="26"/>
      <c r="F74" s="26"/>
      <c r="G74" s="41"/>
      <c r="H74" s="41"/>
      <c r="I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</row>
    <row r="75" spans="1:26" s="40" customFormat="1" ht="12.75" x14ac:dyDescent="0.2">
      <c r="A75" s="26"/>
      <c r="B75" s="26"/>
      <c r="C75" s="26"/>
      <c r="D75" s="26"/>
      <c r="E75" s="26"/>
      <c r="F75" s="26"/>
      <c r="G75" s="41"/>
      <c r="H75" s="41"/>
      <c r="I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</row>
    <row r="76" spans="1:26" s="40" customFormat="1" ht="12.75" x14ac:dyDescent="0.2">
      <c r="A76" s="26"/>
      <c r="B76" s="26"/>
      <c r="C76" s="26"/>
      <c r="D76" s="26"/>
      <c r="E76" s="26"/>
      <c r="F76" s="26"/>
      <c r="G76" s="41"/>
      <c r="H76" s="41"/>
      <c r="I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s="40" customFormat="1" ht="12.75" x14ac:dyDescent="0.2">
      <c r="A77" s="26"/>
      <c r="B77" s="26"/>
      <c r="C77" s="26"/>
      <c r="D77" s="26"/>
      <c r="E77" s="26"/>
      <c r="F77" s="26"/>
      <c r="G77" s="41"/>
      <c r="H77" s="41"/>
      <c r="I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</row>
    <row r="78" spans="1:26" s="40" customFormat="1" ht="12.75" x14ac:dyDescent="0.2">
      <c r="A78" s="26"/>
      <c r="B78" s="26"/>
      <c r="C78" s="26"/>
      <c r="D78" s="26"/>
      <c r="E78" s="26"/>
      <c r="F78" s="26"/>
      <c r="G78" s="41"/>
      <c r="H78" s="41"/>
      <c r="I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6" s="40" customFormat="1" ht="12.75" x14ac:dyDescent="0.2">
      <c r="A79" s="26"/>
      <c r="B79" s="26"/>
      <c r="C79" s="26"/>
      <c r="D79" s="26"/>
      <c r="E79" s="26"/>
      <c r="F79" s="26"/>
      <c r="G79" s="41"/>
      <c r="H79" s="41"/>
      <c r="I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6" s="40" customFormat="1" ht="12.75" x14ac:dyDescent="0.2">
      <c r="A80" s="26"/>
      <c r="B80" s="26"/>
      <c r="C80" s="26"/>
      <c r="D80" s="26"/>
      <c r="E80" s="26"/>
      <c r="F80" s="26"/>
      <c r="G80" s="41"/>
      <c r="H80" s="41"/>
      <c r="I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7:23" s="40" customFormat="1" ht="12" x14ac:dyDescent="0.2">
      <c r="G81" s="41"/>
      <c r="H81" s="41"/>
      <c r="I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7:23" s="40" customFormat="1" ht="12" x14ac:dyDescent="0.2">
      <c r="G82" s="41"/>
      <c r="H82" s="41"/>
      <c r="I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7:23" s="40" customFormat="1" ht="12" x14ac:dyDescent="0.2">
      <c r="G83" s="41"/>
      <c r="H83" s="41"/>
      <c r="I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7:23" s="40" customFormat="1" ht="12" x14ac:dyDescent="0.2">
      <c r="G84" s="41"/>
      <c r="H84" s="41"/>
      <c r="I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7:23" s="40" customFormat="1" ht="12" x14ac:dyDescent="0.2">
      <c r="G85" s="41"/>
      <c r="H85" s="41"/>
      <c r="I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7:23" s="40" customFormat="1" ht="12" x14ac:dyDescent="0.2">
      <c r="G86" s="41"/>
      <c r="H86" s="41"/>
      <c r="I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7:23" s="40" customFormat="1" ht="12" x14ac:dyDescent="0.2">
      <c r="G87" s="41"/>
      <c r="H87" s="41"/>
      <c r="I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7:23" s="40" customFormat="1" ht="12" x14ac:dyDescent="0.2">
      <c r="G88" s="41"/>
      <c r="H88" s="41"/>
      <c r="I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7:23" s="40" customFormat="1" ht="12" x14ac:dyDescent="0.2">
      <c r="G89" s="41"/>
      <c r="H89" s="41"/>
      <c r="I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7:23" s="40" customFormat="1" ht="12" x14ac:dyDescent="0.2">
      <c r="G90" s="41"/>
      <c r="H90" s="41"/>
      <c r="I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7:23" s="40" customFormat="1" ht="12" x14ac:dyDescent="0.2">
      <c r="G91" s="41"/>
      <c r="H91" s="41"/>
      <c r="I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7:23" s="40" customFormat="1" ht="12" x14ac:dyDescent="0.2">
      <c r="G92" s="41"/>
      <c r="H92" s="41"/>
      <c r="I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7:23" s="40" customFormat="1" ht="12" x14ac:dyDescent="0.2">
      <c r="G93" s="41"/>
      <c r="H93" s="41"/>
      <c r="I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7:23" s="40" customFormat="1" x14ac:dyDescent="0.2">
      <c r="G94" s="41"/>
      <c r="H94" s="41"/>
      <c r="I94" s="41"/>
      <c r="K94" s="1"/>
      <c r="L94" s="1"/>
      <c r="M94" s="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7:23" x14ac:dyDescent="0.2">
      <c r="W95" s="41"/>
    </row>
    <row r="96" spans="7:23" x14ac:dyDescent="0.2">
      <c r="W96" s="41"/>
    </row>
  </sheetData>
  <mergeCells count="32">
    <mergeCell ref="G15:H16"/>
    <mergeCell ref="I15:I16"/>
    <mergeCell ref="K20:M21"/>
    <mergeCell ref="K17:K18"/>
    <mergeCell ref="L17:L18"/>
    <mergeCell ref="M17:M18"/>
    <mergeCell ref="G4:I7"/>
    <mergeCell ref="K4:M7"/>
    <mergeCell ref="G11:H12"/>
    <mergeCell ref="I11:I12"/>
    <mergeCell ref="K10:K11"/>
    <mergeCell ref="L10:L11"/>
    <mergeCell ref="M10:M11"/>
    <mergeCell ref="K12:K13"/>
    <mergeCell ref="L12:L13"/>
    <mergeCell ref="M12:M13"/>
    <mergeCell ref="G13:H14"/>
    <mergeCell ref="I13:I14"/>
    <mergeCell ref="K35:L35"/>
    <mergeCell ref="K36:L36"/>
    <mergeCell ref="K37:L38"/>
    <mergeCell ref="I19:I21"/>
    <mergeCell ref="G19:G21"/>
    <mergeCell ref="H19:H21"/>
    <mergeCell ref="L26:M27"/>
    <mergeCell ref="L22:M23"/>
    <mergeCell ref="L24:M25"/>
    <mergeCell ref="O16:T16"/>
    <mergeCell ref="O20:T20"/>
    <mergeCell ref="U18:U19"/>
    <mergeCell ref="U20:W20"/>
    <mergeCell ref="U16:W16"/>
  </mergeCells>
  <conditionalFormatting sqref="I22:I62">
    <cfRule type="expression" dxfId="7" priority="1" stopIfTrue="1">
      <formula>IF(ROW(I22)-ROW($I$21)&gt;$I$10*4,IF(I22&gt;0,TRUE,FALSE),FALSE)</formula>
    </cfRule>
  </conditionalFormatting>
  <conditionalFormatting sqref="G18:I61">
    <cfRule type="expression" dxfId="6" priority="5" stopIfTrue="1">
      <formula>IF($I$10&lt;1,TRUE,IF(ROW(G18)-ROW($G$21)&gt;$I$10*4,TRUE, FALSE))</formula>
    </cfRule>
  </conditionalFormatting>
  <conditionalFormatting sqref="G22:H61">
    <cfRule type="expression" dxfId="5" priority="36" stopIfTrue="1">
      <formula>IF(AND(ROW(G22)-ROW($G$21)&lt;$I$10*4,LEFT($G22,3)="Ēka"),TRUE,FALSE)</formula>
    </cfRule>
    <cfRule type="expression" dxfId="4" priority="37" stopIfTrue="1">
      <formula>IF(ROW(G22)-ROW($G$21)&lt;$I$10*4,TRUE, FALSE)</formula>
    </cfRule>
    <cfRule type="expression" dxfId="3" priority="38" stopIfTrue="1">
      <formula>IF(ROW(G22)-ROW($G$21)=$I$10*4,TRUE, FALSE)</formula>
    </cfRule>
  </conditionalFormatting>
  <conditionalFormatting sqref="G17:I17">
    <cfRule type="expression" dxfId="2" priority="39" stopIfTrue="1">
      <formula>IF(SUM(OFFSET(I22,I10*4,0,57-I10*4,1))&gt;0,TRUE,FALSE)</formula>
    </cfRule>
  </conditionalFormatting>
  <conditionalFormatting sqref="I22:I61">
    <cfRule type="expression" dxfId="1" priority="40" stopIfTrue="1">
      <formula>IF(ROW(G22)-ROW($G$21)=$I$10*4,TRUE, FALSE)</formula>
    </cfRule>
    <cfRule type="expression" dxfId="0" priority="41" stopIfTrue="1">
      <formula>IF(ROW(G22)-ROW($G$21)&lt;$I$10*4,TRUE, FALSE)</formula>
    </cfRule>
  </conditionalFormatting>
  <dataValidations xWindow="640" yWindow="457" count="10">
    <dataValidation type="custom" errorStyle="warning" showInputMessage="1" showErrorMessage="1" error="Nav norādīts aktualizējamo ēku skaits!" prompt="Norāda telpu grupu skaitu, kuras nav reģistrētas kadastrā " sqref="I11:I12" xr:uid="{00000000-0002-0000-0000-000001000000}">
      <formula1>AND(I10&gt;=1,I11&gt;=0)</formula1>
    </dataValidation>
    <dataValidation type="whole" allowBlank="1" showInputMessage="1" showErrorMessage="1" error="Lūdzu izdēsiet telpu platību!" sqref="A12:F12" xr:uid="{00000000-0002-0000-0000-000003000000}">
      <formula1>0</formula1>
      <formula2>20</formula2>
    </dataValidation>
    <dataValidation type="list" allowBlank="1" showInputMessage="1" showErrorMessage="1" promptTitle="Keficents" prompt="Norādiet koeficentu 2, ja pakalpojujmu vēlaties saņemt divas reizes īsākā termiņā" sqref="M16" xr:uid="{00000000-0002-0000-0000-000004000000}">
      <formula1>"1,2"</formula1>
    </dataValidation>
    <dataValidation allowBlank="1" showInputMessage="1" showErrorMessage="1" promptTitle="Telpu skaits" prompt="Norādiet telpu skaitu, kuru platība nepārsniedz 4.6 kvadrātmetri" sqref="I59 I23 I27 I31 I35 I39 I43 I47 I51 I55" xr:uid="{00000000-0002-0000-0000-000005000000}"/>
    <dataValidation allowBlank="1" showInputMessage="1" showErrorMessage="1" promptTitle="Telpu platība telpu grupā" prompt="Norādiet  telpu, kuru platība ir 4.7 - 230.7 kvadrātmetri, kopējo platību" sqref="I24 I28 I32 I36 I40 I44 I48 I52 I56 I60" xr:uid="{00000000-0002-0000-0000-000007000000}"/>
    <dataValidation allowBlank="1" showInputMessage="1" showErrorMessage="1" promptTitle="Apbūves laukums" prompt="Norādiet ēkas apbūves laukumu, ja ēkas apbūves laukums ir mainījies" sqref="I58 I54 I50 I46 I42 I38 I34 I30 I26 I22" xr:uid="{00000000-0002-0000-0000-00000A000000}"/>
    <dataValidation allowBlank="1" showInputMessage="1" showErrorMessage="1" promptTitle="Telpu skaits" prompt="Norādiet to telpu skaitu, kuru platība pārsniedz 230.8 kvadrātmetrus" sqref="I61 I57 I53 I49 I45 I41 I37 I33 I29 I25" xr:uid="{00000000-0002-0000-0000-00000C000000}"/>
    <dataValidation type="list" errorStyle="warning" allowBlank="1" showInputMessage="1" showErrorMessage="1" errorTitle="Nepareizs norādīto ēku skaits" error="Maksimālais ēku skaits - 10" promptTitle="Apzīmējumu specifikācija" prompt="Norādiet - vai vektordatne ir/vai nav  sagatavota būvju kadastrālās uzmērīšanas grafiskajos plānos izmantojamo apzīmējumu specifikācijā" sqref="I15:I16" xr:uid="{00000000-0002-0000-0000-00000F000000}">
      <formula1>"Atbilstoša apzīmējumu specifikācijā,NEatbilstoša apzīmējumu specifikācijā,"</formula1>
    </dataValidation>
    <dataValidation type="list" errorStyle="warning" allowBlank="1" showInputMessage="1" showErrorMessage="1" error="jā" prompt="Norādiet - vai kadastrālo uzmērīšanu veiks vienkāršotā kārtībā" sqref="I13:I14" xr:uid="{00000000-0002-0000-0000-000011000000}">
      <formula1>"Nē, Jā"</formula1>
    </dataValidation>
    <dataValidation type="whole" allowBlank="1" showInputMessage="1" showErrorMessage="1" errorTitle="Nepareizs norādīto ēku skaits" error="Maksimālais ēku skaits - 10" promptTitle="Aktualizējamo ēku skaits" prompt="Norādiet aktualizējamo ēku skaitu. Maksimālais ēku skaits - 10" sqref="I10" xr:uid="{00000000-0002-0000-0000-000010000000}">
      <formula1>0</formula1>
      <formula2>10</formula2>
    </dataValidation>
  </dataValidations>
  <hyperlinks>
    <hyperlink ref="M37" r:id="rId1" xr:uid="{00000000-0004-0000-0000-000000000000}"/>
    <hyperlink ref="M36" r:id="rId2" xr:uid="{00000000-0004-0000-0000-000001000000}"/>
    <hyperlink ref="M35" r:id="rId3" xr:uid="{00000000-0004-0000-0000-000002000000}"/>
  </hyperlinks>
  <pageMargins left="0.7" right="0.7" top="0.75" bottom="0.75" header="0.3" footer="0.3"/>
  <pageSetup paperSize="9" scale="35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W 2 X W + m E n S m m A A A A 9 w A A A B I A H A B D b 2 5 m a W c v U G F j a 2 F n Z S 5 4 b W w g o h g A K K A U A A A A A A A A A A A A A A A A A A A A A A A A A A A A h Y + x D o I w G I R f h X S n L S U x S n 7 K 4 A q J i Q l x b U r F R i i G F s q 7 O f h I v o I Y R d 0 c 7 + 6 7 5 O 5 + v U E 2 t U 0 w q t 7 q z q Q o w h Q F y s i u 0 q Z O 0 e C O 4 R p l H H Z C n k W t g h k 2 N p m s T t H J u U t C i P c e + x h 3 f U 0 Y p R E 5 F P l e n l Q r Q m 2 s E 0 Y q 9 G l V / 1 u I Q / k a w x n e r H D M I h Z j C m R x o d D m S 7 B 5 8 D P 9 M W E 7 N G 7 o F W / G M C + B L B L I + w R / A F B L A w Q U A A I A C A A N b Z d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W 2 X W y i K R 7 g O A A A A E Q A A A B M A H A B G b 3 J t d W x h c y 9 T Z W N 0 a W 9 u M S 5 t I K I Y A C i g F A A A A A A A A A A A A A A A A A A A A A A A A A A A A C t O T S 7 J z M 9 T C I b Q h t Y A U E s B A i 0 A F A A C A A g A D W 2 X W + m E n S m m A A A A 9 w A A A B I A A A A A A A A A A A A A A A A A A A A A A E N v b m Z p Z y 9 Q Y W N r Y W d l L n h t b F B L A Q I t A B Q A A g A I A A 1 t l 1 s P y u m r p A A A A O k A A A A T A A A A A A A A A A A A A A A A A P I A A A B b Q 2 9 u d G V u d F 9 U e X B l c 1 0 u e G 1 s U E s B A i 0 A F A A C A A g A D W 2 X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C + s q 3 9 i 4 x M h 9 l m T 0 r m y b Q A A A A A A g A A A A A A A 2 Y A A M A A A A A Q A A A A M / a b H 5 O j K y F n 3 k g F q c f n n w A A A A A E g A A A o A A A A B A A A A C X U S J s e n E i f n 9 g c a T d C E C s U A A A A C M D r 4 3 d H L 9 2 W r R 9 p u n c y b r / 9 S 3 + p T T k 8 F 9 S Q c X n S l y U P J F h S Z p 4 O p t K H W 0 5 T m c L D j q N C v T E V 5 5 h g n Q + e c v k s I E O o u W y e Q w r 0 X T y N Z E a P 0 O I F A A A A H E T q K r E T P 6 b Q 7 b t K h 8 U d C 5 H n i a / < / D a t a M a s h u p > 
</file>

<file path=customXml/itemProps1.xml><?xml version="1.0" encoding="utf-8"?>
<ds:datastoreItem xmlns:ds="http://schemas.openxmlformats.org/officeDocument/2006/customXml" ds:itemID="{732E9BD1-856D-475C-8F04-B31B7287A0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ĒKA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Viesturs Zariņš</dc:creator>
  <cp:keywords/>
  <dc:description/>
  <cp:lastModifiedBy>Ingūna Janīte</cp:lastModifiedBy>
  <cp:revision/>
  <dcterms:created xsi:type="dcterms:W3CDTF">2013-11-07T16:49:04Z</dcterms:created>
  <dcterms:modified xsi:type="dcterms:W3CDTF">2026-01-15T16:27:41Z</dcterms:modified>
  <cp:category/>
  <cp:contentStatus/>
</cp:coreProperties>
</file>